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VBA Excel\Astuces\09-proteger-deproteger-toutes-les-feuilles\fin\"/>
    </mc:Choice>
  </mc:AlternateContent>
  <xr:revisionPtr revIDLastSave="0" documentId="13_ncr:11_{7A49BC31-4C15-4797-95F4-06D774C47A9F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articles" sheetId="7" r:id="rId1"/>
    <sheet name="facturation" sheetId="6" r:id="rId2"/>
    <sheet name="Catalogue" sheetId="5" r:id="rId3"/>
    <sheet name="Facture" sheetId="4" r:id="rId4"/>
    <sheet name="Laureats" sheetId="3" r:id="rId5"/>
  </sheets>
  <externalReferences>
    <externalReference r:id="rId6"/>
    <externalReference r:id="rId7"/>
  </externalReferences>
  <definedNames>
    <definedName name="_R1">Laureats!$F$4:$F$21</definedName>
    <definedName name="_R2">Laureats!$H$4:$H$21</definedName>
    <definedName name="_R3">Laureats!$J$4:$J$21</definedName>
    <definedName name="_R4">Laureats!$L$4:$L$21</definedName>
    <definedName name="Civilité">Laureats!$B$4:$B$21</definedName>
    <definedName name="Français">Laureats!$K$4:$K$21</definedName>
    <definedName name="Langue1">Laureats!$I$4:$I$21</definedName>
    <definedName name="Math">Laureats!$E$4:$E$21</definedName>
    <definedName name="Nom">Laureats!$C$4:$C$21</definedName>
    <definedName name="Prénom">Laureats!$D$4:$D$21</definedName>
    <definedName name="Sc">Laureats!$G$4:$G$21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G26" i="6" s="1"/>
  <c r="D26" i="6"/>
  <c r="G25" i="6"/>
  <c r="F25" i="6"/>
  <c r="D25" i="6"/>
  <c r="F24" i="6"/>
  <c r="G24" i="6" s="1"/>
  <c r="D24" i="6"/>
  <c r="F23" i="6"/>
  <c r="G23" i="6" s="1"/>
  <c r="D23" i="6"/>
  <c r="G22" i="6"/>
  <c r="F22" i="6"/>
  <c r="D22" i="6"/>
  <c r="F21" i="6"/>
  <c r="G21" i="6" s="1"/>
  <c r="D21" i="6"/>
  <c r="F20" i="6"/>
  <c r="G20" i="6" s="1"/>
  <c r="D20" i="6"/>
  <c r="F19" i="6"/>
  <c r="G19" i="6" s="1"/>
  <c r="D19" i="6"/>
  <c r="F18" i="6"/>
  <c r="G18" i="6" s="1"/>
  <c r="D18" i="6"/>
  <c r="F17" i="6"/>
  <c r="G17" i="6" s="1"/>
  <c r="D17" i="6"/>
  <c r="G16" i="6"/>
  <c r="F16" i="6"/>
  <c r="D16" i="6"/>
  <c r="F15" i="6"/>
  <c r="G15" i="6" s="1"/>
  <c r="D15" i="6"/>
  <c r="F14" i="6"/>
  <c r="G14" i="6" s="1"/>
  <c r="D14" i="6"/>
  <c r="F13" i="6"/>
  <c r="G13" i="6" s="1"/>
  <c r="D13" i="6"/>
  <c r="F12" i="6"/>
  <c r="G12" i="6" s="1"/>
  <c r="D12" i="6"/>
  <c r="G11" i="6"/>
  <c r="F11" i="6"/>
  <c r="D11" i="6"/>
  <c r="F10" i="6"/>
  <c r="G10" i="6" s="1"/>
  <c r="D10" i="6"/>
  <c r="G9" i="6"/>
  <c r="F9" i="6"/>
  <c r="D9" i="6"/>
  <c r="G8" i="6"/>
  <c r="F8" i="6"/>
  <c r="D8" i="6"/>
  <c r="G7" i="6"/>
  <c r="D7" i="6"/>
  <c r="F6" i="6"/>
  <c r="G6" i="6" s="1"/>
  <c r="D6" i="6"/>
  <c r="F9" i="4"/>
  <c r="E9" i="4"/>
  <c r="C9" i="4"/>
  <c r="F8" i="4"/>
  <c r="E8" i="4"/>
  <c r="C8" i="4"/>
  <c r="F7" i="4"/>
  <c r="E7" i="4"/>
  <c r="C7" i="4"/>
  <c r="F6" i="4"/>
  <c r="E6" i="4"/>
  <c r="C6" i="4"/>
  <c r="E5" i="4"/>
  <c r="F5" i="4" s="1"/>
  <c r="C5" i="4"/>
  <c r="E4" i="4"/>
  <c r="F4" i="4" s="1"/>
  <c r="F12" i="4" s="1"/>
  <c r="F15" i="4" s="1"/>
  <c r="C4" i="4"/>
  <c r="L21" i="3"/>
  <c r="J21" i="3"/>
  <c r="H21" i="3"/>
  <c r="F21" i="3"/>
  <c r="L20" i="3"/>
  <c r="J20" i="3"/>
  <c r="H20" i="3"/>
  <c r="F20" i="3"/>
  <c r="L19" i="3"/>
  <c r="J19" i="3"/>
  <c r="H19" i="3"/>
  <c r="F19" i="3"/>
  <c r="L18" i="3"/>
  <c r="J18" i="3"/>
  <c r="H18" i="3"/>
  <c r="F18" i="3"/>
  <c r="L17" i="3"/>
  <c r="J17" i="3"/>
  <c r="H17" i="3"/>
  <c r="F17" i="3"/>
  <c r="L16" i="3"/>
  <c r="J16" i="3"/>
  <c r="H16" i="3"/>
  <c r="F16" i="3"/>
  <c r="L15" i="3"/>
  <c r="J15" i="3"/>
  <c r="H15" i="3"/>
  <c r="F15" i="3"/>
  <c r="L14" i="3"/>
  <c r="J14" i="3"/>
  <c r="H14" i="3"/>
  <c r="F14" i="3"/>
  <c r="L13" i="3"/>
  <c r="J13" i="3"/>
  <c r="H13" i="3"/>
  <c r="F13" i="3"/>
  <c r="L12" i="3"/>
  <c r="J12" i="3"/>
  <c r="H12" i="3"/>
  <c r="F12" i="3"/>
  <c r="L11" i="3"/>
  <c r="J11" i="3"/>
  <c r="H11" i="3"/>
  <c r="F11" i="3"/>
  <c r="L10" i="3"/>
  <c r="J10" i="3"/>
  <c r="H10" i="3"/>
  <c r="F10" i="3"/>
  <c r="L9" i="3"/>
  <c r="J9" i="3"/>
  <c r="H9" i="3"/>
  <c r="F9" i="3"/>
  <c r="L8" i="3"/>
  <c r="J8" i="3"/>
  <c r="H8" i="3"/>
  <c r="F8" i="3"/>
  <c r="L7" i="3"/>
  <c r="J7" i="3"/>
  <c r="H7" i="3"/>
  <c r="F7" i="3"/>
  <c r="L6" i="3"/>
  <c r="J6" i="3"/>
  <c r="H6" i="3"/>
  <c r="F6" i="3"/>
  <c r="L5" i="3"/>
  <c r="J5" i="3"/>
  <c r="H5" i="3"/>
  <c r="F5" i="3"/>
  <c r="L4" i="3"/>
  <c r="J4" i="3"/>
  <c r="H4" i="3"/>
  <c r="F4" i="3"/>
  <c r="R16" i="3" a="1"/>
  <c r="R6" i="3" a="1"/>
  <c r="P6" i="3" a="1"/>
  <c r="P16" i="3" a="1"/>
  <c r="T16" i="3" a="1"/>
  <c r="T6" i="3" a="1"/>
  <c r="N6" i="3" a="1"/>
  <c r="N16" i="3" a="1"/>
  <c r="G32" i="6" l="1"/>
  <c r="G35" i="6" s="1"/>
  <c r="N18" i="3"/>
  <c r="N17" i="3"/>
  <c r="N16" i="3"/>
  <c r="N8" i="3"/>
  <c r="N6" i="3"/>
  <c r="N7" i="3"/>
  <c r="O7" i="3" s="1"/>
  <c r="N12" i="3" s="1"/>
  <c r="T8" i="3"/>
  <c r="T7" i="3"/>
  <c r="T6" i="3"/>
  <c r="T18" i="3"/>
  <c r="T17" i="3"/>
  <c r="T16" i="3"/>
  <c r="P18" i="3"/>
  <c r="P17" i="3"/>
  <c r="P16" i="3"/>
  <c r="P7" i="3"/>
  <c r="P8" i="3"/>
  <c r="P6" i="3"/>
  <c r="R6" i="3"/>
  <c r="R7" i="3"/>
  <c r="R8" i="3"/>
  <c r="R16" i="3"/>
  <c r="R18" i="3"/>
  <c r="R17" i="3"/>
  <c r="S17" i="3" s="1"/>
  <c r="R22" i="3" s="1"/>
  <c r="O17" i="3" l="1"/>
  <c r="N22" i="3" s="1"/>
  <c r="U7" i="3"/>
  <c r="T12" i="3" s="1"/>
  <c r="S8" i="3"/>
  <c r="R13" i="3" s="1"/>
  <c r="S6" i="3"/>
  <c r="R11" i="3" s="1"/>
  <c r="Q6" i="3"/>
  <c r="P11" i="3" s="1"/>
  <c r="Q8" i="3"/>
  <c r="P13" i="3" s="1"/>
  <c r="Q7" i="3"/>
  <c r="P12" i="3" s="1"/>
  <c r="Q16" i="3"/>
  <c r="P21" i="3" s="1"/>
  <c r="Q18" i="3"/>
  <c r="P23" i="3" s="1"/>
  <c r="Q17" i="3"/>
  <c r="P22" i="3" s="1"/>
  <c r="U18" i="3"/>
  <c r="T23" i="3" s="1"/>
  <c r="U16" i="3"/>
  <c r="T21" i="3" s="1"/>
  <c r="U17" i="3"/>
  <c r="T22" i="3" s="1"/>
  <c r="U8" i="3"/>
  <c r="T13" i="3" s="1"/>
  <c r="U6" i="3"/>
  <c r="T11" i="3" s="1"/>
  <c r="O16" i="3"/>
  <c r="N21" i="3" s="1"/>
  <c r="O18" i="3"/>
  <c r="N23" i="3" s="1"/>
  <c r="S16" i="3"/>
  <c r="R21" i="3" s="1"/>
  <c r="S18" i="3"/>
  <c r="R23" i="3" s="1"/>
  <c r="O6" i="3"/>
  <c r="N11" i="3" s="1"/>
  <c r="O8" i="3"/>
  <c r="N13" i="3" s="1"/>
  <c r="S7" i="3"/>
  <c r="R12" i="3" s="1"/>
</calcChain>
</file>

<file path=xl/sharedStrings.xml><?xml version="1.0" encoding="utf-8"?>
<sst xmlns="http://schemas.openxmlformats.org/spreadsheetml/2006/main" count="149" uniqueCount="91">
  <si>
    <t>Bonbache.fr/Excel</t>
  </si>
  <si>
    <t>Bonbache.fr/ExcelVBA</t>
  </si>
  <si>
    <t>Livres Excel</t>
  </si>
  <si>
    <t>Bonbache.fr</t>
  </si>
  <si>
    <t>Civilité</t>
  </si>
  <si>
    <t>Nom</t>
  </si>
  <si>
    <t>Prénom</t>
  </si>
  <si>
    <t>Math</t>
  </si>
  <si>
    <t>R1</t>
  </si>
  <si>
    <t>Sc</t>
  </si>
  <si>
    <t>R2</t>
  </si>
  <si>
    <t>Langue1</t>
  </si>
  <si>
    <t>R3</t>
  </si>
  <si>
    <t>Français</t>
  </si>
  <si>
    <t>R4</t>
  </si>
  <si>
    <t>Monsieur</t>
  </si>
  <si>
    <t>Bonbeur</t>
  </si>
  <si>
    <t>Jean</t>
  </si>
  <si>
    <t>Madame</t>
  </si>
  <si>
    <t>Hèresse</t>
  </si>
  <si>
    <t>Mégane</t>
  </si>
  <si>
    <t>3 meilleures notes</t>
  </si>
  <si>
    <t>Noix</t>
  </si>
  <si>
    <t>Stephane</t>
  </si>
  <si>
    <t>Gature</t>
  </si>
  <si>
    <t>Emilie</t>
  </si>
  <si>
    <t>MontéCarlo</t>
  </si>
  <si>
    <t>Coralie</t>
  </si>
  <si>
    <t>Hénéré</t>
  </si>
  <si>
    <t>Nadège</t>
  </si>
  <si>
    <t>Sansasse</t>
  </si>
  <si>
    <t>Lionel</t>
  </si>
  <si>
    <t>3 meilleurs étudiants</t>
  </si>
  <si>
    <t>Thine</t>
  </si>
  <si>
    <t>Nikos</t>
  </si>
  <si>
    <t>Solo</t>
  </si>
  <si>
    <t>Yohan</t>
  </si>
  <si>
    <t>Jet</t>
  </si>
  <si>
    <t>Claire</t>
  </si>
  <si>
    <t>Braltar</t>
  </si>
  <si>
    <t>Giles</t>
  </si>
  <si>
    <t>Douche</t>
  </si>
  <si>
    <t>Raël</t>
  </si>
  <si>
    <t>3 plus mauvaises notes</t>
  </si>
  <si>
    <t>Sarbaque</t>
  </si>
  <si>
    <t>Anne</t>
  </si>
  <si>
    <t>Lile</t>
  </si>
  <si>
    <t>Maurice</t>
  </si>
  <si>
    <t>Doeuf</t>
  </si>
  <si>
    <t>John</t>
  </si>
  <si>
    <t>Niomme</t>
  </si>
  <si>
    <t>Gérard</t>
  </si>
  <si>
    <t>Honnête</t>
  </si>
  <si>
    <t>Camille</t>
  </si>
  <si>
    <t>3 moins bons étudiants</t>
  </si>
  <si>
    <t>Tomette</t>
  </si>
  <si>
    <t>Jerry</t>
  </si>
  <si>
    <t>Réf.</t>
  </si>
  <si>
    <t>Désignation</t>
  </si>
  <si>
    <t>Qté</t>
  </si>
  <si>
    <t>PUHT</t>
  </si>
  <si>
    <t>Montant   HT</t>
  </si>
  <si>
    <t>b002</t>
  </si>
  <si>
    <t>b003</t>
  </si>
  <si>
    <t xml:space="preserve">     Montant  HT</t>
  </si>
  <si>
    <t xml:space="preserve">     Montant  TTC</t>
  </si>
  <si>
    <t>Réf</t>
  </si>
  <si>
    <t>b001</t>
  </si>
  <si>
    <t>CAISSON PLUS 2 ARMOIRES 2 PORTES</t>
  </si>
  <si>
    <t xml:space="preserve">BUREAU MDF /1M40 </t>
  </si>
  <si>
    <t>TABLE POUR ORDINATEUR</t>
  </si>
  <si>
    <t>b004</t>
  </si>
  <si>
    <t>TABLE DE TRAVAIL 2M40 MDF</t>
  </si>
  <si>
    <t>b005</t>
  </si>
  <si>
    <t>BIBLIOTHEQUE 4PRTE</t>
  </si>
  <si>
    <t>b006</t>
  </si>
  <si>
    <t>ETAGERE DE RANGEMENT</t>
  </si>
  <si>
    <t>b007</t>
  </si>
  <si>
    <t>CHAISE ROUL</t>
  </si>
  <si>
    <t>b008</t>
  </si>
  <si>
    <t>CHAISE FIXE</t>
  </si>
  <si>
    <t>b009</t>
  </si>
  <si>
    <t>CHAISE EN BOIS</t>
  </si>
  <si>
    <t>Facturation</t>
  </si>
  <si>
    <t>Code article</t>
  </si>
  <si>
    <t xml:space="preserve">                                    D e s i  g n a t i o n</t>
  </si>
  <si>
    <t>Quantité</t>
  </si>
  <si>
    <t>P.U  -  H.T</t>
  </si>
  <si>
    <t>Montant   en  H.T</t>
  </si>
  <si>
    <t xml:space="preserve">     TVA</t>
  </si>
  <si>
    <t>Prix unitaire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</si>
</sst>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5" formatCode="&quot;TVA &quot;0%"/>
    <numFmt numFmtId="166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u/>
      <sz val="1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30"/>
      <color theme="0" tint="-4.9989318521683403E-2"/>
      <name val="Bell MT"/>
      <family val="1"/>
    </font>
    <font>
      <b/>
      <i/>
      <sz val="11"/>
      <color theme="3"/>
      <name val="Arial Narrow"/>
      <family val="2"/>
    </font>
    <font>
      <sz val="11"/>
      <color theme="1"/>
      <name val="Bell MT"/>
      <family val="1"/>
    </font>
    <font>
      <i/>
      <sz val="11"/>
      <color theme="1"/>
      <name val="Bell MT"/>
      <family val="1"/>
    </font>
    <font>
      <i/>
      <sz val="11"/>
      <name val="Bell MT"/>
      <family val="1"/>
    </font>
    <font>
      <b/>
      <i/>
      <u/>
      <sz val="15"/>
      <color theme="3"/>
      <name val="Angsana New"/>
      <family val="1"/>
    </font>
    <font>
      <i/>
      <sz val="14"/>
      <color theme="1"/>
      <name val="Angsana New"/>
      <family val="1"/>
    </font>
    <font>
      <b/>
      <i/>
      <sz val="16"/>
      <color theme="3"/>
      <name val="Angsana New"/>
      <family val="1"/>
    </font>
    <font>
      <i/>
      <sz val="16"/>
      <color theme="1"/>
      <name val="Angsana New"/>
      <family val="1"/>
    </font>
    <font>
      <b/>
      <i/>
      <sz val="16"/>
      <color theme="1"/>
      <name val="Angsana New"/>
      <family val="1"/>
    </font>
    <font>
      <b/>
      <i/>
      <sz val="14"/>
      <color theme="3"/>
      <name val="Angsana New"/>
      <family val="1"/>
    </font>
    <font>
      <i/>
      <sz val="14"/>
      <color theme="3"/>
      <name val="Angsana New"/>
      <family val="1"/>
    </font>
    <font>
      <b/>
      <sz val="14"/>
      <color theme="2" tint="-0.749992370372631"/>
      <name val="Bell MT"/>
      <family val="1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1454817346722"/>
      </left>
      <right/>
      <top/>
      <bottom style="medium">
        <color theme="4" tint="0.39991454817346722"/>
      </bottom>
      <diagonal/>
    </border>
    <border>
      <left/>
      <right style="medium">
        <color theme="4" tint="0.39991454817346722"/>
      </right>
      <top/>
      <bottom style="medium">
        <color theme="4" tint="0.39991454817346722"/>
      </bottom>
      <diagonal/>
    </border>
    <border>
      <left style="medium">
        <color theme="4" tint="0.39988402966399123"/>
      </left>
      <right/>
      <top/>
      <bottom style="medium">
        <color theme="4" tint="0.39988402966399123"/>
      </bottom>
      <diagonal/>
    </border>
    <border>
      <left/>
      <right style="medium">
        <color theme="4" tint="0.39988402966399123"/>
      </right>
      <top/>
      <bottom style="medium">
        <color theme="4" tint="0.39988402966399123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1454817346722"/>
      </right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1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left" vertical="center" indent="1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6" fillId="3" borderId="5" xfId="2" applyFont="1" applyFill="1" applyBorder="1" applyAlignment="1" applyProtection="1">
      <alignment horizontal="left" vertical="center" indent="1"/>
      <protection locked="0"/>
    </xf>
    <xf numFmtId="0" fontId="6" fillId="3" borderId="6" xfId="2" applyFont="1" applyFill="1" applyBorder="1" applyAlignment="1" applyProtection="1">
      <alignment horizontal="left" vertical="center" indent="1"/>
      <protection locked="0"/>
    </xf>
    <xf numFmtId="0" fontId="6" fillId="3" borderId="7" xfId="2" applyFont="1" applyFill="1" applyBorder="1" applyAlignment="1" applyProtection="1">
      <alignment horizontal="left" vertical="center" indent="1"/>
      <protection locked="0"/>
    </xf>
    <xf numFmtId="0" fontId="6" fillId="3" borderId="2" xfId="2" applyFont="1" applyFill="1" applyBorder="1" applyAlignment="1" applyProtection="1">
      <alignment horizontal="left" vertical="center" indent="1"/>
      <protection locked="0"/>
    </xf>
    <xf numFmtId="0" fontId="6" fillId="3" borderId="3" xfId="2" applyFont="1" applyFill="1" applyBorder="1" applyAlignment="1" applyProtection="1">
      <alignment horizontal="left" vertical="center" indent="1"/>
      <protection locked="0"/>
    </xf>
    <xf numFmtId="0" fontId="6" fillId="3" borderId="4" xfId="2" applyFont="1" applyFill="1" applyBorder="1" applyAlignment="1" applyProtection="1">
      <alignment horizontal="left" vertical="center" indent="1"/>
      <protection locked="0"/>
    </xf>
    <xf numFmtId="0" fontId="7" fillId="2" borderId="1" xfId="2" applyFont="1" applyFill="1" applyBorder="1" applyAlignment="1" applyProtection="1">
      <alignment horizontal="right" vertical="center" indent="2"/>
      <protection locked="0"/>
    </xf>
    <xf numFmtId="0" fontId="8" fillId="2" borderId="8" xfId="2" applyFont="1" applyFill="1" applyBorder="1" applyAlignment="1" applyProtection="1">
      <alignment horizontal="left" vertical="center" indent="1"/>
      <protection locked="0"/>
    </xf>
    <xf numFmtId="0" fontId="8" fillId="2" borderId="8" xfId="2" applyFont="1" applyFill="1" applyBorder="1" applyAlignment="1" applyProtection="1">
      <alignment horizontal="right" vertical="center" indent="1"/>
      <protection locked="0"/>
    </xf>
    <xf numFmtId="0" fontId="8" fillId="2" borderId="8" xfId="2" applyFont="1" applyFill="1" applyBorder="1" applyAlignment="1">
      <alignment horizontal="right" vertical="center" indent="1"/>
    </xf>
    <xf numFmtId="0" fontId="6" fillId="3" borderId="5" xfId="2" applyFont="1" applyFill="1" applyBorder="1" applyAlignment="1" applyProtection="1">
      <alignment horizontal="center" vertical="center"/>
      <protection locked="0"/>
    </xf>
    <xf numFmtId="0" fontId="6" fillId="3" borderId="6" xfId="2" applyFont="1" applyFill="1" applyBorder="1" applyAlignment="1" applyProtection="1">
      <alignment horizontal="center" vertical="center"/>
      <protection locked="0"/>
    </xf>
    <xf numFmtId="0" fontId="6" fillId="3" borderId="7" xfId="2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0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  <xf numFmtId="0" fontId="8" fillId="2" borderId="2" xfId="2" applyFont="1" applyFill="1" applyBorder="1" applyAlignment="1">
      <alignment horizontal="left" vertical="center" indent="1"/>
    </xf>
    <xf numFmtId="0" fontId="8" fillId="2" borderId="4" xfId="2" applyFont="1" applyFill="1" applyBorder="1" applyAlignment="1">
      <alignment horizontal="left" vertical="center" indent="1"/>
    </xf>
    <xf numFmtId="0" fontId="8" fillId="2" borderId="3" xfId="2" applyFont="1" applyFill="1" applyBorder="1" applyAlignment="1">
      <alignment horizontal="left" vertical="center" indent="1"/>
    </xf>
    <xf numFmtId="0" fontId="8" fillId="2" borderId="9" xfId="2" applyFont="1" applyFill="1" applyBorder="1" applyAlignment="1">
      <alignment horizontal="left" vertical="center" indent="1"/>
    </xf>
    <xf numFmtId="0" fontId="8" fillId="2" borderId="11" xfId="2" applyFont="1" applyFill="1" applyBorder="1" applyAlignment="1">
      <alignment horizontal="left" vertical="center" indent="1"/>
    </xf>
    <xf numFmtId="0" fontId="8" fillId="2" borderId="12" xfId="2" applyFont="1" applyFill="1" applyBorder="1" applyAlignment="1">
      <alignment horizontal="left" vertical="center" indent="1"/>
    </xf>
    <xf numFmtId="0" fontId="8" fillId="2" borderId="13" xfId="2" applyFont="1" applyFill="1" applyBorder="1" applyAlignment="1">
      <alignment horizontal="left" vertical="center" indent="1"/>
    </xf>
    <xf numFmtId="0" fontId="8" fillId="2" borderId="14" xfId="2" applyFont="1" applyFill="1" applyBorder="1" applyAlignment="1">
      <alignment horizontal="left" vertical="center" indent="1"/>
    </xf>
    <xf numFmtId="0" fontId="8" fillId="2" borderId="15" xfId="2" applyFont="1" applyFill="1" applyBorder="1" applyAlignment="1">
      <alignment horizontal="left" vertical="center" indent="1"/>
    </xf>
    <xf numFmtId="0" fontId="9" fillId="4" borderId="16" xfId="1" applyFont="1" applyFill="1" applyBorder="1" applyAlignment="1" applyProtection="1">
      <alignment horizontal="left" vertical="center" indent="1"/>
    </xf>
    <xf numFmtId="0" fontId="9" fillId="4" borderId="17" xfId="1" applyFont="1" applyFill="1" applyBorder="1" applyAlignment="1" applyProtection="1">
      <alignment horizontal="left" vertical="center" indent="1"/>
    </xf>
    <xf numFmtId="0" fontId="9" fillId="4" borderId="17" xfId="1" applyFont="1" applyFill="1" applyBorder="1" applyAlignment="1" applyProtection="1">
      <alignment horizontal="left" vertical="center" indent="1"/>
    </xf>
    <xf numFmtId="0" fontId="9" fillId="4" borderId="17" xfId="1" applyFont="1" applyFill="1" applyBorder="1" applyAlignment="1" applyProtection="1">
      <alignment vertical="center"/>
    </xf>
    <xf numFmtId="0" fontId="9" fillId="4" borderId="18" xfId="2" applyFont="1" applyFill="1" applyBorder="1" applyAlignment="1">
      <alignment horizontal="left" vertical="center" indent="1"/>
    </xf>
    <xf numFmtId="0" fontId="1" fillId="5" borderId="0" xfId="0" applyFont="1" applyFill="1" applyAlignment="1" applyProtection="1">
      <alignment horizontal="left" indent="1"/>
      <protection locked="0"/>
    </xf>
    <xf numFmtId="0" fontId="6" fillId="6" borderId="19" xfId="0" applyFont="1" applyFill="1" applyBorder="1" applyAlignment="1" applyProtection="1">
      <alignment horizontal="left" vertical="center" indent="1"/>
      <protection locked="0"/>
    </xf>
    <xf numFmtId="0" fontId="6" fillId="6" borderId="20" xfId="0" applyFont="1" applyFill="1" applyBorder="1" applyAlignment="1" applyProtection="1">
      <alignment horizontal="left" vertical="center" indent="1"/>
      <protection locked="0"/>
    </xf>
    <xf numFmtId="0" fontId="6" fillId="6" borderId="20" xfId="0" applyFont="1" applyFill="1" applyBorder="1" applyAlignment="1" applyProtection="1">
      <alignment horizontal="right" vertical="center" indent="2"/>
      <protection locked="0"/>
    </xf>
    <xf numFmtId="0" fontId="6" fillId="6" borderId="21" xfId="0" applyFont="1" applyFill="1" applyBorder="1" applyAlignment="1" applyProtection="1">
      <alignment horizontal="right" vertical="center" indent="2"/>
      <protection locked="0"/>
    </xf>
    <xf numFmtId="0" fontId="10" fillId="5" borderId="8" xfId="0" applyFont="1" applyFill="1" applyBorder="1" applyAlignment="1" applyProtection="1">
      <alignment horizontal="left" vertical="center" indent="1"/>
      <protection locked="0"/>
    </xf>
    <xf numFmtId="0" fontId="10" fillId="5" borderId="8" xfId="0" applyFont="1" applyFill="1" applyBorder="1" applyAlignment="1">
      <alignment horizontal="left" vertical="center" indent="1"/>
    </xf>
    <xf numFmtId="0" fontId="10" fillId="5" borderId="8" xfId="0" applyFont="1" applyFill="1" applyBorder="1" applyAlignment="1" applyProtection="1">
      <alignment horizontal="right" vertical="center" indent="2"/>
      <protection locked="0"/>
    </xf>
    <xf numFmtId="164" fontId="10" fillId="5" borderId="8" xfId="0" applyNumberFormat="1" applyFont="1" applyFill="1" applyBorder="1" applyAlignment="1">
      <alignment horizontal="right" vertical="center" indent="2"/>
    </xf>
    <xf numFmtId="0" fontId="11" fillId="5" borderId="22" xfId="0" applyFont="1" applyFill="1" applyBorder="1" applyAlignment="1" applyProtection="1">
      <alignment horizontal="right" vertical="center" indent="1"/>
      <protection locked="0"/>
    </xf>
    <xf numFmtId="164" fontId="12" fillId="5" borderId="22" xfId="0" applyNumberFormat="1" applyFont="1" applyFill="1" applyBorder="1" applyAlignment="1">
      <alignment horizontal="right" vertical="center" indent="1"/>
    </xf>
    <xf numFmtId="0" fontId="1" fillId="5" borderId="23" xfId="0" applyFont="1" applyFill="1" applyBorder="1" applyAlignment="1" applyProtection="1">
      <alignment horizontal="left" indent="1"/>
      <protection locked="0"/>
    </xf>
    <xf numFmtId="165" fontId="10" fillId="5" borderId="18" xfId="3" applyNumberFormat="1" applyFont="1" applyFill="1" applyBorder="1" applyAlignment="1" applyProtection="1">
      <alignment horizontal="right" vertical="center" indent="1"/>
    </xf>
    <xf numFmtId="0" fontId="10" fillId="5" borderId="0" xfId="0" applyFont="1" applyFill="1" applyAlignment="1" applyProtection="1">
      <alignment horizontal="left" indent="1"/>
      <protection locked="0"/>
    </xf>
    <xf numFmtId="0" fontId="13" fillId="5" borderId="0" xfId="0" quotePrefix="1" applyFont="1" applyFill="1" applyAlignment="1" applyProtection="1">
      <alignment horizontal="left" indent="1"/>
      <protection locked="0"/>
    </xf>
    <xf numFmtId="0" fontId="9" fillId="4" borderId="24" xfId="1" applyFont="1" applyFill="1" applyBorder="1" applyAlignment="1" applyProtection="1">
      <alignment horizontal="left" vertical="center" indent="1"/>
    </xf>
    <xf numFmtId="0" fontId="9" fillId="4" borderId="25" xfId="1" applyFont="1" applyFill="1" applyBorder="1" applyAlignment="1" applyProtection="1">
      <alignment horizontal="left" vertical="center" indent="1"/>
    </xf>
    <xf numFmtId="0" fontId="9" fillId="4" borderId="25" xfId="1" applyFont="1" applyFill="1" applyBorder="1" applyAlignment="1" applyProtection="1">
      <alignment horizontal="left" vertical="center" indent="1"/>
    </xf>
    <xf numFmtId="0" fontId="9" fillId="4" borderId="25" xfId="1" applyFont="1" applyFill="1" applyBorder="1" applyAlignment="1" applyProtection="1">
      <alignment vertical="center"/>
    </xf>
    <xf numFmtId="0" fontId="9" fillId="4" borderId="26" xfId="2" applyFont="1" applyFill="1" applyBorder="1" applyAlignment="1">
      <alignment horizontal="left" vertical="center" indent="1"/>
    </xf>
    <xf numFmtId="0" fontId="1" fillId="5" borderId="0" xfId="0" applyFont="1" applyFill="1" applyAlignment="1">
      <alignment horizontal="left" indent="1"/>
    </xf>
    <xf numFmtId="164" fontId="10" fillId="5" borderId="8" xfId="0" applyNumberFormat="1" applyFont="1" applyFill="1" applyBorder="1" applyAlignment="1" applyProtection="1">
      <alignment horizontal="right" vertical="center" indent="2"/>
      <protection locked="0"/>
    </xf>
    <xf numFmtId="0" fontId="0" fillId="7" borderId="0" xfId="0" applyFill="1"/>
    <xf numFmtId="0" fontId="14" fillId="8" borderId="27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/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6" fillId="0" borderId="34" xfId="0" applyFont="1" applyBorder="1" applyProtection="1">
      <protection locked="0"/>
    </xf>
    <xf numFmtId="0" fontId="16" fillId="0" borderId="0" xfId="0" applyFont="1"/>
    <xf numFmtId="0" fontId="16" fillId="0" borderId="35" xfId="0" applyFont="1" applyBorder="1" applyAlignment="1" applyProtection="1">
      <alignment horizontal="center"/>
      <protection locked="0"/>
    </xf>
    <xf numFmtId="8" fontId="16" fillId="0" borderId="36" xfId="4" applyNumberFormat="1" applyFont="1" applyBorder="1" applyAlignment="1" applyProtection="1">
      <alignment horizontal="right"/>
    </xf>
    <xf numFmtId="8" fontId="16" fillId="0" borderId="37" xfId="0" applyNumberFormat="1" applyFont="1" applyBorder="1"/>
    <xf numFmtId="0" fontId="16" fillId="0" borderId="36" xfId="0" applyFont="1" applyBorder="1" applyProtection="1">
      <protection locked="0"/>
    </xf>
    <xf numFmtId="0" fontId="16" fillId="0" borderId="38" xfId="0" applyFont="1" applyBorder="1" applyAlignment="1" applyProtection="1">
      <alignment horizontal="center"/>
      <protection locked="0"/>
    </xf>
    <xf numFmtId="0" fontId="16" fillId="0" borderId="39" xfId="0" applyFont="1" applyBorder="1" applyProtection="1">
      <protection locked="0"/>
    </xf>
    <xf numFmtId="0" fontId="16" fillId="0" borderId="40" xfId="0" applyFont="1" applyBorder="1"/>
    <xf numFmtId="0" fontId="16" fillId="0" borderId="41" xfId="0" applyFont="1" applyBorder="1" applyAlignment="1" applyProtection="1">
      <alignment horizontal="center"/>
      <protection locked="0"/>
    </xf>
    <xf numFmtId="8" fontId="16" fillId="0" borderId="39" xfId="4" applyNumberFormat="1" applyFont="1" applyBorder="1" applyAlignment="1" applyProtection="1">
      <alignment horizontal="right"/>
    </xf>
    <xf numFmtId="8" fontId="16" fillId="0" borderId="42" xfId="0" applyNumberFormat="1" applyFont="1" applyBorder="1"/>
    <xf numFmtId="0" fontId="16" fillId="9" borderId="3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6" fillId="0" borderId="36" xfId="4" applyFont="1" applyBorder="1" applyAlignment="1" applyProtection="1">
      <alignment horizontal="center"/>
    </xf>
    <xf numFmtId="166" fontId="16" fillId="0" borderId="37" xfId="0" applyNumberFormat="1" applyFont="1" applyBorder="1"/>
    <xf numFmtId="0" fontId="17" fillId="0" borderId="43" xfId="0" applyFont="1" applyBorder="1"/>
    <xf numFmtId="0" fontId="18" fillId="0" borderId="44" xfId="0" applyFont="1" applyBorder="1"/>
    <xf numFmtId="0" fontId="17" fillId="0" borderId="0" xfId="0" applyFont="1"/>
    <xf numFmtId="166" fontId="17" fillId="0" borderId="36" xfId="4" applyFont="1" applyBorder="1" applyAlignment="1" applyProtection="1">
      <alignment horizontal="center"/>
    </xf>
    <xf numFmtId="0" fontId="17" fillId="0" borderId="37" xfId="0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45" xfId="0" applyFont="1" applyBorder="1"/>
    <xf numFmtId="0" fontId="22" fillId="0" borderId="45" xfId="0" applyFont="1" applyBorder="1"/>
    <xf numFmtId="8" fontId="23" fillId="0" borderId="45" xfId="0" applyNumberFormat="1" applyFont="1" applyBorder="1"/>
    <xf numFmtId="9" fontId="22" fillId="0" borderId="45" xfId="0" applyNumberFormat="1" applyFont="1" applyBorder="1"/>
    <xf numFmtId="166" fontId="22" fillId="0" borderId="45" xfId="0" applyNumberFormat="1" applyFont="1" applyBorder="1"/>
    <xf numFmtId="0" fontId="21" fillId="0" borderId="0" xfId="0" applyFont="1"/>
    <xf numFmtId="0" fontId="22" fillId="0" borderId="0" xfId="0" applyFont="1"/>
    <xf numFmtId="166" fontId="22" fillId="0" borderId="0" xfId="0" applyNumberFormat="1" applyFont="1"/>
    <xf numFmtId="0" fontId="24" fillId="0" borderId="0" xfId="0" applyFont="1" applyAlignment="1">
      <alignment horizontal="left"/>
    </xf>
    <xf numFmtId="0" fontId="25" fillId="0" borderId="0" xfId="0" applyFont="1"/>
    <xf numFmtId="0" fontId="23" fillId="0" borderId="0" xfId="0" applyFont="1"/>
    <xf numFmtId="0" fontId="26" fillId="8" borderId="46" xfId="0" applyFont="1" applyFill="1" applyBorder="1"/>
    <xf numFmtId="0" fontId="26" fillId="8" borderId="47" xfId="0" applyFont="1" applyFill="1" applyBorder="1"/>
    <xf numFmtId="0" fontId="26" fillId="8" borderId="48" xfId="0" applyFont="1" applyFill="1" applyBorder="1"/>
    <xf numFmtId="0" fontId="26" fillId="8" borderId="49" xfId="0" applyFont="1" applyFill="1" applyBorder="1"/>
    <xf numFmtId="0" fontId="16" fillId="7" borderId="45" xfId="0" applyFont="1" applyFill="1" applyBorder="1"/>
    <xf numFmtId="8" fontId="26" fillId="7" borderId="50" xfId="0" applyNumberFormat="1" applyFont="1" applyFill="1" applyBorder="1"/>
    <xf numFmtId="0" fontId="26" fillId="8" borderId="51" xfId="0" applyFont="1" applyFill="1" applyBorder="1"/>
    <xf numFmtId="0" fontId="16" fillId="7" borderId="52" xfId="0" applyFont="1" applyFill="1" applyBorder="1"/>
    <xf numFmtId="8" fontId="26" fillId="7" borderId="53" xfId="0" applyNumberFormat="1" applyFont="1" applyFill="1" applyBorder="1"/>
  </cellXfs>
  <cellStyles count="5">
    <cellStyle name="Lien hypertexte" xfId="1" builtinId="8"/>
    <cellStyle name="Milliers 2" xfId="4" xr:uid="{6B22B4AA-03EC-47A4-B565-5BBD7EA92BE4}"/>
    <cellStyle name="Normal" xfId="0" builtinId="0"/>
    <cellStyle name="Normal 2" xfId="2" xr:uid="{27212162-E754-4CC2-9611-1FB7C41F6392}"/>
    <cellStyle name="Pourcentage" xfId="3" builtinId="5"/>
  </cellStyles>
  <dxfs count="1">
    <dxf>
      <font>
        <color theme="7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sources/160-r-identifier-cellules-protegees/dev/reperer-protection-cellules-d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sources/35-cracker-protection-feuille-excel/arrivee/facture-a-prote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e"/>
      <sheetName val="Catalogue"/>
    </sheetNames>
    <sheetDataSet>
      <sheetData sheetId="0" refreshError="1"/>
      <sheetData sheetId="1">
        <row r="4">
          <cell r="C4" t="str">
            <v>b001</v>
          </cell>
          <cell r="D4" t="str">
            <v>CAISSON PLUS 2 ARMOIRES 2 PORTES</v>
          </cell>
          <cell r="E4">
            <v>250</v>
          </cell>
        </row>
        <row r="5">
          <cell r="C5" t="str">
            <v>b002</v>
          </cell>
          <cell r="D5" t="str">
            <v xml:space="preserve">BUREAU MDF /1M40 </v>
          </cell>
          <cell r="E5">
            <v>325</v>
          </cell>
        </row>
        <row r="6">
          <cell r="C6" t="str">
            <v>b003</v>
          </cell>
          <cell r="D6" t="str">
            <v>TABLE POUR ORDINATEUR</v>
          </cell>
          <cell r="E6">
            <v>175</v>
          </cell>
        </row>
        <row r="7">
          <cell r="C7" t="str">
            <v>b004</v>
          </cell>
          <cell r="D7" t="str">
            <v>TABLE DE TRAVAIL 2M40 MDF</v>
          </cell>
          <cell r="E7">
            <v>290</v>
          </cell>
        </row>
        <row r="8">
          <cell r="C8" t="str">
            <v>b005</v>
          </cell>
          <cell r="D8" t="str">
            <v>BIBLIOTHEQUE 4PRTE</v>
          </cell>
          <cell r="E8">
            <v>445</v>
          </cell>
        </row>
        <row r="9">
          <cell r="C9" t="str">
            <v>b006</v>
          </cell>
          <cell r="D9" t="str">
            <v>ETAGERE DE RANGEMENT</v>
          </cell>
          <cell r="E9">
            <v>90</v>
          </cell>
        </row>
        <row r="10">
          <cell r="C10" t="str">
            <v>b007</v>
          </cell>
          <cell r="D10" t="str">
            <v>CHAISE ROUL</v>
          </cell>
          <cell r="E10">
            <v>85</v>
          </cell>
        </row>
        <row r="11">
          <cell r="C11" t="str">
            <v>b008</v>
          </cell>
          <cell r="D11" t="str">
            <v>CHAISE FIXE</v>
          </cell>
          <cell r="E11">
            <v>70</v>
          </cell>
        </row>
        <row r="12">
          <cell r="C12" t="str">
            <v>b009</v>
          </cell>
          <cell r="D12" t="str">
            <v>CHAISE EN BOIS</v>
          </cell>
          <cell r="E12">
            <v>105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tion"/>
      <sheetName val="articles"/>
    </sheetNames>
    <sheetDataSet>
      <sheetData sheetId="0" refreshError="1"/>
      <sheetData sheetId="1">
        <row r="6">
          <cell r="C6" t="str">
            <v>Code article</v>
          </cell>
          <cell r="D6" t="str">
            <v>Désignation</v>
          </cell>
          <cell r="E6" t="str">
            <v>Prix unitaire HT</v>
          </cell>
        </row>
        <row r="7">
          <cell r="C7" t="str">
            <v>b001</v>
          </cell>
          <cell r="D7" t="str">
            <v>CAISSON PLUS 2 ARMOIRES 2 PORTES</v>
          </cell>
          <cell r="E7">
            <v>250</v>
          </cell>
        </row>
        <row r="8">
          <cell r="C8" t="str">
            <v>b002</v>
          </cell>
          <cell r="D8" t="str">
            <v xml:space="preserve">BUREAU MDF /1M40 </v>
          </cell>
          <cell r="E8">
            <v>325</v>
          </cell>
        </row>
        <row r="9">
          <cell r="C9" t="str">
            <v>b003</v>
          </cell>
          <cell r="D9" t="str">
            <v>TABLE POUR ORDINATEUR</v>
          </cell>
          <cell r="E9">
            <v>175</v>
          </cell>
        </row>
        <row r="10">
          <cell r="C10" t="str">
            <v>b004</v>
          </cell>
          <cell r="D10" t="str">
            <v>TABLE DE TRAVAIL 2M40 MDF</v>
          </cell>
          <cell r="E10">
            <v>290</v>
          </cell>
        </row>
        <row r="11">
          <cell r="C11" t="str">
            <v>b005</v>
          </cell>
          <cell r="D11" t="str">
            <v>BIBLIOTHEQUE 4PRTE</v>
          </cell>
          <cell r="E11">
            <v>445</v>
          </cell>
        </row>
        <row r="12">
          <cell r="C12" t="str">
            <v>b006</v>
          </cell>
          <cell r="D12" t="str">
            <v>ETAGERE DE RANGEMENT</v>
          </cell>
          <cell r="E12">
            <v>90</v>
          </cell>
        </row>
        <row r="13">
          <cell r="C13" t="str">
            <v>b007</v>
          </cell>
          <cell r="D13" t="str">
            <v>CHAISE ROUL</v>
          </cell>
          <cell r="E13">
            <v>85</v>
          </cell>
        </row>
        <row r="14">
          <cell r="C14" t="str">
            <v>b008</v>
          </cell>
          <cell r="D14" t="str">
            <v>CHAISE FIXE</v>
          </cell>
          <cell r="E14">
            <v>70</v>
          </cell>
        </row>
        <row r="15">
          <cell r="C15" t="str">
            <v>b009</v>
          </cell>
          <cell r="D15" t="str">
            <v>CHAISE EN BOIS</v>
          </cell>
          <cell r="E15">
            <v>105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bonbache.fr/formation-bureautique-excel-1-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bonbache.fr/formation-bureautique-excel-1-2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4807-7489-43C6-A475-E0359B0650E2}">
  <dimension ref="C5:E15"/>
  <sheetViews>
    <sheetView tabSelected="1" workbookViewId="0">
      <selection activeCell="K15" sqref="K15"/>
    </sheetView>
  </sheetViews>
  <sheetFormatPr baseColWidth="10" defaultRowHeight="14.4" x14ac:dyDescent="0.3"/>
  <cols>
    <col min="1" max="2" width="11.5546875" style="59"/>
    <col min="3" max="3" width="14.5546875" style="59" bestFit="1" customWidth="1"/>
    <col min="4" max="4" width="38" style="59" bestFit="1" customWidth="1"/>
    <col min="5" max="5" width="19.77734375" style="59" bestFit="1" customWidth="1"/>
    <col min="6" max="16384" width="11.5546875" style="59"/>
  </cols>
  <sheetData>
    <row r="5" spans="3:5" ht="15" thickBot="1" x14ac:dyDescent="0.35"/>
    <row r="6" spans="3:5" ht="18" x14ac:dyDescent="0.35">
      <c r="C6" s="101" t="s">
        <v>84</v>
      </c>
      <c r="D6" s="102" t="s">
        <v>58</v>
      </c>
      <c r="E6" s="103" t="s">
        <v>90</v>
      </c>
    </row>
    <row r="7" spans="3:5" ht="18" x14ac:dyDescent="0.35">
      <c r="C7" s="104" t="s">
        <v>67</v>
      </c>
      <c r="D7" s="105" t="s">
        <v>68</v>
      </c>
      <c r="E7" s="106">
        <v>250</v>
      </c>
    </row>
    <row r="8" spans="3:5" ht="18" x14ac:dyDescent="0.35">
      <c r="C8" s="104" t="s">
        <v>62</v>
      </c>
      <c r="D8" s="105" t="s">
        <v>69</v>
      </c>
      <c r="E8" s="106">
        <v>325</v>
      </c>
    </row>
    <row r="9" spans="3:5" ht="18" x14ac:dyDescent="0.35">
      <c r="C9" s="104" t="s">
        <v>63</v>
      </c>
      <c r="D9" s="105" t="s">
        <v>70</v>
      </c>
      <c r="E9" s="106">
        <v>175</v>
      </c>
    </row>
    <row r="10" spans="3:5" ht="18" x14ac:dyDescent="0.35">
      <c r="C10" s="104" t="s">
        <v>71</v>
      </c>
      <c r="D10" s="105" t="s">
        <v>72</v>
      </c>
      <c r="E10" s="106">
        <v>290</v>
      </c>
    </row>
    <row r="11" spans="3:5" ht="18" x14ac:dyDescent="0.35">
      <c r="C11" s="104" t="s">
        <v>73</v>
      </c>
      <c r="D11" s="105" t="s">
        <v>74</v>
      </c>
      <c r="E11" s="106">
        <v>445</v>
      </c>
    </row>
    <row r="12" spans="3:5" ht="18" x14ac:dyDescent="0.35">
      <c r="C12" s="104" t="s">
        <v>75</v>
      </c>
      <c r="D12" s="105" t="s">
        <v>76</v>
      </c>
      <c r="E12" s="106">
        <v>90</v>
      </c>
    </row>
    <row r="13" spans="3:5" ht="18" x14ac:dyDescent="0.35">
      <c r="C13" s="104" t="s">
        <v>77</v>
      </c>
      <c r="D13" s="105" t="s">
        <v>78</v>
      </c>
      <c r="E13" s="106">
        <v>85</v>
      </c>
    </row>
    <row r="14" spans="3:5" ht="18" x14ac:dyDescent="0.35">
      <c r="C14" s="104" t="s">
        <v>79</v>
      </c>
      <c r="D14" s="105" t="s">
        <v>80</v>
      </c>
      <c r="E14" s="106">
        <v>70</v>
      </c>
    </row>
    <row r="15" spans="3:5" ht="18.600000000000001" thickBot="1" x14ac:dyDescent="0.4">
      <c r="C15" s="107" t="s">
        <v>81</v>
      </c>
      <c r="D15" s="108" t="s">
        <v>82</v>
      </c>
      <c r="E15" s="109">
        <v>105</v>
      </c>
    </row>
  </sheetData>
  <sheetProtection insertRows="0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01EB-B265-41B5-A129-16E8D3257DC6}">
  <dimension ref="C1:G35"/>
  <sheetViews>
    <sheetView zoomScaleNormal="100" workbookViewId="0">
      <selection activeCell="C6" sqref="C6"/>
    </sheetView>
  </sheetViews>
  <sheetFormatPr baseColWidth="10" defaultRowHeight="14.4" x14ac:dyDescent="0.3"/>
  <cols>
    <col min="1" max="2" width="11.5546875" style="59"/>
    <col min="3" max="3" width="10.6640625" style="59" bestFit="1" customWidth="1"/>
    <col min="4" max="4" width="59.109375" style="59" bestFit="1" customWidth="1"/>
    <col min="5" max="5" width="16.109375" style="59" bestFit="1" customWidth="1"/>
    <col min="6" max="6" width="11.88671875" style="59" bestFit="1" customWidth="1"/>
    <col min="7" max="7" width="15.21875" style="59" bestFit="1" customWidth="1"/>
    <col min="8" max="16384" width="11.5546875" style="59"/>
  </cols>
  <sheetData>
    <row r="1" spans="3:7" ht="15" thickBot="1" x14ac:dyDescent="0.35"/>
    <row r="2" spans="3:7" ht="32.4" customHeight="1" thickBot="1" x14ac:dyDescent="0.35">
      <c r="C2" s="60" t="s">
        <v>83</v>
      </c>
      <c r="D2" s="61"/>
      <c r="E2" s="61"/>
      <c r="F2" s="61"/>
      <c r="G2" s="62"/>
    </row>
    <row r="5" spans="3:7" x14ac:dyDescent="0.3">
      <c r="C5" s="63" t="s">
        <v>84</v>
      </c>
      <c r="D5" s="64" t="s">
        <v>85</v>
      </c>
      <c r="E5" s="65" t="s">
        <v>86</v>
      </c>
      <c r="F5" s="63" t="s">
        <v>87</v>
      </c>
      <c r="G5" s="66" t="s">
        <v>88</v>
      </c>
    </row>
    <row r="6" spans="3:7" x14ac:dyDescent="0.3">
      <c r="C6" s="67"/>
      <c r="D6" s="68" t="str">
        <f>IF(C6="","",VLOOKUP(C6,[2]articles!$C$6:$E$15,2,FALSE))</f>
        <v/>
      </c>
      <c r="E6" s="69"/>
      <c r="F6" s="70" t="str">
        <f>IF(C6="","",VLOOKUP(C6,[2]articles!$C$6:$E$15,3,FALSE))</f>
        <v/>
      </c>
      <c r="G6" s="71" t="str">
        <f t="shared" ref="G6:G26" si="0">IF(F6="","",E6*F6)</f>
        <v/>
      </c>
    </row>
    <row r="7" spans="3:7" x14ac:dyDescent="0.3">
      <c r="C7" s="72"/>
      <c r="D7" s="68" t="str">
        <f>IF(C7="","",VLOOKUP(C7,[2]articles!$C$6:$E$15,2,FALSE))</f>
        <v/>
      </c>
      <c r="E7" s="73"/>
      <c r="F7" s="70"/>
      <c r="G7" s="71" t="str">
        <f t="shared" si="0"/>
        <v/>
      </c>
    </row>
    <row r="8" spans="3:7" x14ac:dyDescent="0.3">
      <c r="C8" s="72"/>
      <c r="D8" s="68" t="str">
        <f>IF(C8="","",VLOOKUP(C8,[2]articles!$C$6:$E$15,2,FALSE))</f>
        <v/>
      </c>
      <c r="E8" s="73"/>
      <c r="F8" s="70" t="str">
        <f>IF(C8="","",VLOOKUP(C8,[2]articles!$C$6:$E$15,3,FALSE))</f>
        <v/>
      </c>
      <c r="G8" s="71" t="str">
        <f t="shared" si="0"/>
        <v/>
      </c>
    </row>
    <row r="9" spans="3:7" x14ac:dyDescent="0.3">
      <c r="C9" s="72"/>
      <c r="D9" s="68" t="str">
        <f>IF(C9="","",VLOOKUP(C9,[2]articles!$C$6:$E$15,2,FALSE))</f>
        <v/>
      </c>
      <c r="E9" s="73"/>
      <c r="F9" s="70" t="str">
        <f>IF(C9="","",VLOOKUP(C9,[2]articles!$C$6:$E$15,3,FALSE))</f>
        <v/>
      </c>
      <c r="G9" s="71" t="str">
        <f t="shared" si="0"/>
        <v/>
      </c>
    </row>
    <row r="10" spans="3:7" x14ac:dyDescent="0.3">
      <c r="C10" s="72"/>
      <c r="D10" s="68" t="str">
        <f>IF(C10="","",VLOOKUP(C10,[2]articles!$C$6:$E$15,2,FALSE))</f>
        <v/>
      </c>
      <c r="E10" s="73"/>
      <c r="F10" s="70" t="str">
        <f>IF(C10="","",VLOOKUP(C10,[2]articles!$C$6:$E$15,3,FALSE))</f>
        <v/>
      </c>
      <c r="G10" s="71" t="str">
        <f t="shared" si="0"/>
        <v/>
      </c>
    </row>
    <row r="11" spans="3:7" x14ac:dyDescent="0.3">
      <c r="C11" s="72"/>
      <c r="D11" s="68" t="str">
        <f>IF(C11="","",VLOOKUP(C11,[2]articles!$C$6:$E$15,2,FALSE))</f>
        <v/>
      </c>
      <c r="E11" s="73"/>
      <c r="F11" s="70" t="str">
        <f>IF(C11="","",VLOOKUP(C11,[2]articles!$C$6:$E$15,3,FALSE))</f>
        <v/>
      </c>
      <c r="G11" s="71" t="str">
        <f t="shared" si="0"/>
        <v/>
      </c>
    </row>
    <row r="12" spans="3:7" x14ac:dyDescent="0.3">
      <c r="C12" s="72"/>
      <c r="D12" s="68" t="str">
        <f>IF(C12="","",VLOOKUP(C12,[2]articles!$C$6:$E$15,2,FALSE))</f>
        <v/>
      </c>
      <c r="E12" s="73"/>
      <c r="F12" s="70" t="str">
        <f>IF(C12="","",VLOOKUP(C12,[2]articles!$C$6:$E$15,3,FALSE))</f>
        <v/>
      </c>
      <c r="G12" s="71" t="str">
        <f t="shared" si="0"/>
        <v/>
      </c>
    </row>
    <row r="13" spans="3:7" x14ac:dyDescent="0.3">
      <c r="C13" s="72"/>
      <c r="D13" s="68" t="str">
        <f>IF(C13="","",VLOOKUP(C13,[2]articles!$C$6:$E$15,2,FALSE))</f>
        <v/>
      </c>
      <c r="E13" s="73"/>
      <c r="F13" s="70" t="str">
        <f>IF(C13="","",VLOOKUP(C13,[2]articles!$C$6:$E$15,3,FALSE))</f>
        <v/>
      </c>
      <c r="G13" s="71" t="str">
        <f t="shared" si="0"/>
        <v/>
      </c>
    </row>
    <row r="14" spans="3:7" x14ac:dyDescent="0.3">
      <c r="C14" s="72"/>
      <c r="D14" s="68" t="str">
        <f>IF(C14="","",VLOOKUP(C14,[2]articles!$C$6:$E$15,2,FALSE))</f>
        <v/>
      </c>
      <c r="E14" s="73"/>
      <c r="F14" s="70" t="str">
        <f>IF(C14="","",VLOOKUP(C14,[2]articles!$C$6:$E$15,3,FALSE))</f>
        <v/>
      </c>
      <c r="G14" s="71" t="str">
        <f t="shared" si="0"/>
        <v/>
      </c>
    </row>
    <row r="15" spans="3:7" x14ac:dyDescent="0.3">
      <c r="C15" s="72"/>
      <c r="D15" s="68" t="str">
        <f>IF(C15="","",VLOOKUP(C15,[2]articles!$C$6:$E$15,2,FALSE))</f>
        <v/>
      </c>
      <c r="E15" s="73"/>
      <c r="F15" s="70" t="str">
        <f>IF(C15="","",VLOOKUP(C15,[2]articles!$C$6:$E$15,3,FALSE))</f>
        <v/>
      </c>
      <c r="G15" s="71" t="str">
        <f t="shared" si="0"/>
        <v/>
      </c>
    </row>
    <row r="16" spans="3:7" x14ac:dyDescent="0.3">
      <c r="C16" s="72"/>
      <c r="D16" s="68" t="str">
        <f>IF(C16="","",VLOOKUP(C16,[2]articles!$C$6:$E$15,2,FALSE))</f>
        <v/>
      </c>
      <c r="E16" s="73"/>
      <c r="F16" s="70" t="str">
        <f>IF(C16="","",VLOOKUP(C16,[2]articles!$C$6:$E$15,3,FALSE))</f>
        <v/>
      </c>
      <c r="G16" s="71" t="str">
        <f t="shared" si="0"/>
        <v/>
      </c>
    </row>
    <row r="17" spans="3:7" x14ac:dyDescent="0.3">
      <c r="C17" s="72"/>
      <c r="D17" s="68" t="str">
        <f>IF(C17="","",VLOOKUP(C17,[2]articles!$C$6:$E$15,2,FALSE))</f>
        <v/>
      </c>
      <c r="E17" s="73"/>
      <c r="F17" s="70" t="str">
        <f>IF(C17="","",VLOOKUP(C17,[2]articles!$C$6:$E$15,3,FALSE))</f>
        <v/>
      </c>
      <c r="G17" s="71" t="str">
        <f t="shared" si="0"/>
        <v/>
      </c>
    </row>
    <row r="18" spans="3:7" x14ac:dyDescent="0.3">
      <c r="C18" s="72"/>
      <c r="D18" s="68" t="str">
        <f>IF(C18="","",VLOOKUP(C18,[2]articles!$C$6:$E$15,2,FALSE))</f>
        <v/>
      </c>
      <c r="E18" s="73"/>
      <c r="F18" s="70" t="str">
        <f>IF(C18="","",VLOOKUP(C18,[2]articles!$C$6:$E$15,3,FALSE))</f>
        <v/>
      </c>
      <c r="G18" s="71" t="str">
        <f t="shared" si="0"/>
        <v/>
      </c>
    </row>
    <row r="19" spans="3:7" x14ac:dyDescent="0.3">
      <c r="C19" s="72"/>
      <c r="D19" s="68" t="str">
        <f>IF(C19="","",VLOOKUP(C19,[2]articles!$C$6:$E$15,2,FALSE))</f>
        <v/>
      </c>
      <c r="E19" s="73"/>
      <c r="F19" s="70" t="str">
        <f>IF(C19="","",VLOOKUP(C19,[2]articles!$C$6:$E$15,3,FALSE))</f>
        <v/>
      </c>
      <c r="G19" s="71" t="str">
        <f t="shared" si="0"/>
        <v/>
      </c>
    </row>
    <row r="20" spans="3:7" x14ac:dyDescent="0.3">
      <c r="C20" s="72"/>
      <c r="D20" s="68" t="str">
        <f>IF(C20="","",VLOOKUP(C20,[2]articles!$C$6:$E$15,2,FALSE))</f>
        <v/>
      </c>
      <c r="E20" s="73"/>
      <c r="F20" s="70" t="str">
        <f>IF(C20="","",VLOOKUP(C20,[2]articles!$C$6:$E$15,3,FALSE))</f>
        <v/>
      </c>
      <c r="G20" s="71" t="str">
        <f t="shared" si="0"/>
        <v/>
      </c>
    </row>
    <row r="21" spans="3:7" x14ac:dyDescent="0.3">
      <c r="C21" s="72"/>
      <c r="D21" s="68" t="str">
        <f>IF(C21="","",VLOOKUP(C21,[2]articles!$C$6:$E$15,2,FALSE))</f>
        <v/>
      </c>
      <c r="E21" s="73"/>
      <c r="F21" s="70" t="str">
        <f>IF(C21="","",VLOOKUP(C21,[2]articles!$C$6:$E$15,3,FALSE))</f>
        <v/>
      </c>
      <c r="G21" s="71" t="str">
        <f t="shared" si="0"/>
        <v/>
      </c>
    </row>
    <row r="22" spans="3:7" x14ac:dyDescent="0.3">
      <c r="C22" s="72"/>
      <c r="D22" s="68" t="str">
        <f>IF(C22="","",VLOOKUP(C22,[2]articles!$C$6:$E$15,2,FALSE))</f>
        <v/>
      </c>
      <c r="E22" s="73"/>
      <c r="F22" s="70" t="str">
        <f>IF(C22="","",VLOOKUP(C22,[2]articles!$C$6:$E$15,3,FALSE))</f>
        <v/>
      </c>
      <c r="G22" s="71" t="str">
        <f t="shared" si="0"/>
        <v/>
      </c>
    </row>
    <row r="23" spans="3:7" x14ac:dyDescent="0.3">
      <c r="C23" s="72"/>
      <c r="D23" s="68" t="str">
        <f>IF(C23="","",VLOOKUP(C23,[2]articles!$C$6:$E$15,2,FALSE))</f>
        <v/>
      </c>
      <c r="E23" s="73"/>
      <c r="F23" s="70" t="str">
        <f>IF(C23="","",VLOOKUP(C23,[2]articles!$C$6:$E$15,3,FALSE))</f>
        <v/>
      </c>
      <c r="G23" s="71" t="str">
        <f t="shared" si="0"/>
        <v/>
      </c>
    </row>
    <row r="24" spans="3:7" x14ac:dyDescent="0.3">
      <c r="C24" s="72"/>
      <c r="D24" s="68" t="str">
        <f>IF(C24="","",VLOOKUP(C24,[2]articles!$C$6:$E$15,2,FALSE))</f>
        <v/>
      </c>
      <c r="E24" s="73"/>
      <c r="F24" s="70" t="str">
        <f>IF(C24="","",VLOOKUP(C24,[2]articles!$C$6:$E$15,3,FALSE))</f>
        <v/>
      </c>
      <c r="G24" s="71" t="str">
        <f t="shared" si="0"/>
        <v/>
      </c>
    </row>
    <row r="25" spans="3:7" x14ac:dyDescent="0.3">
      <c r="C25" s="72"/>
      <c r="D25" s="68" t="str">
        <f>IF(C25="","",VLOOKUP(C25,[2]articles!$C$6:$E$15,2,FALSE))</f>
        <v/>
      </c>
      <c r="E25" s="73"/>
      <c r="F25" s="70" t="str">
        <f>IF(C25="","",VLOOKUP(C25,[2]articles!$C$6:$E$15,3,FALSE))</f>
        <v/>
      </c>
      <c r="G25" s="71" t="str">
        <f t="shared" si="0"/>
        <v/>
      </c>
    </row>
    <row r="26" spans="3:7" x14ac:dyDescent="0.3">
      <c r="C26" s="74"/>
      <c r="D26" s="75" t="str">
        <f>IF(C26="","",VLOOKUP(C26,[2]articles!$C$6:$E$15,2,FALSE))</f>
        <v/>
      </c>
      <c r="E26" s="76"/>
      <c r="F26" s="77" t="str">
        <f>IF(C26="","",VLOOKUP(C26,[2]articles!$C$6:$E$15,3,FALSE))</f>
        <v/>
      </c>
      <c r="G26" s="78" t="str">
        <f t="shared" si="0"/>
        <v/>
      </c>
    </row>
    <row r="27" spans="3:7" x14ac:dyDescent="0.3">
      <c r="C27" s="79"/>
      <c r="D27" s="68"/>
      <c r="E27" s="80"/>
      <c r="F27" s="81"/>
      <c r="G27" s="82"/>
    </row>
    <row r="28" spans="3:7" x14ac:dyDescent="0.3">
      <c r="C28" s="79"/>
      <c r="D28" s="68"/>
      <c r="E28" s="80"/>
      <c r="F28" s="81"/>
      <c r="G28" s="82"/>
    </row>
    <row r="29" spans="3:7" x14ac:dyDescent="0.3">
      <c r="C29" s="79"/>
      <c r="D29" s="68"/>
      <c r="E29" s="80"/>
      <c r="F29" s="81"/>
      <c r="G29" s="82"/>
    </row>
    <row r="30" spans="3:7" x14ac:dyDescent="0.3">
      <c r="C30" s="79"/>
      <c r="D30" s="68"/>
      <c r="E30" s="80"/>
      <c r="F30" s="81"/>
      <c r="G30" s="82"/>
    </row>
    <row r="31" spans="3:7" x14ac:dyDescent="0.3">
      <c r="C31" s="83"/>
      <c r="D31" s="84"/>
      <c r="E31" s="85"/>
      <c r="F31" s="86"/>
      <c r="G31" s="87"/>
    </row>
    <row r="32" spans="3:7" ht="23.4" x14ac:dyDescent="0.6">
      <c r="C32" s="88"/>
      <c r="D32" s="89"/>
      <c r="E32" s="90" t="s">
        <v>64</v>
      </c>
      <c r="F32" s="91"/>
      <c r="G32" s="92">
        <f>SUM(G6:G26)</f>
        <v>0</v>
      </c>
    </row>
    <row r="33" spans="3:7" ht="23.4" x14ac:dyDescent="0.6">
      <c r="C33" s="88"/>
      <c r="D33" s="89"/>
      <c r="E33" s="90" t="s">
        <v>89</v>
      </c>
      <c r="F33" s="93">
        <v>0.2</v>
      </c>
      <c r="G33" s="94"/>
    </row>
    <row r="34" spans="3:7" ht="23.4" x14ac:dyDescent="0.6">
      <c r="C34" s="88"/>
      <c r="D34" s="89"/>
      <c r="E34" s="95"/>
      <c r="F34" s="96"/>
      <c r="G34" s="97"/>
    </row>
    <row r="35" spans="3:7" ht="23.4" x14ac:dyDescent="0.6">
      <c r="C35" s="98"/>
      <c r="D35" s="99"/>
      <c r="E35" s="90" t="s">
        <v>65</v>
      </c>
      <c r="F35" s="100"/>
      <c r="G35" s="92">
        <f>G32*(1+F33)</f>
        <v>0</v>
      </c>
    </row>
  </sheetData>
  <sheetProtection algorithmName="SHA-512" hashValue="r28KrADtzzjSGw6B+Sh77XrufPsjRgFlXo7tbcbzUBsqPcfQKHgBH9yjMk237YNTVcO1F/mugCPHX9cdt2IWFg==" saltValue="m01YNu97dTRgImPjwOZ/4A==" spinCount="100000" sheet="1" objects="1" scenarios="1"/>
  <mergeCells count="1">
    <mergeCell ref="C2:G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CCF1-1F07-4CD2-A65B-3F14681FF5DB}">
  <dimension ref="B1:L12"/>
  <sheetViews>
    <sheetView workbookViewId="0">
      <selection activeCell="I11" sqref="I11"/>
    </sheetView>
  </sheetViews>
  <sheetFormatPr baseColWidth="10" defaultColWidth="11" defaultRowHeight="20.7" customHeight="1" x14ac:dyDescent="0.3"/>
  <cols>
    <col min="1" max="1" width="11" style="37"/>
    <col min="2" max="2" width="9.88671875" style="37" customWidth="1"/>
    <col min="3" max="3" width="11" style="37" customWidth="1"/>
    <col min="4" max="4" width="38.77734375" style="37" customWidth="1"/>
    <col min="5" max="5" width="19.5546875" style="37" bestFit="1" customWidth="1"/>
    <col min="6" max="6" width="9" style="37" customWidth="1"/>
    <col min="7" max="12" width="15.21875" style="37" customWidth="1"/>
    <col min="13" max="16384" width="11" style="37"/>
  </cols>
  <sheetData>
    <row r="1" spans="2:12" ht="32.700000000000003" customHeight="1" thickBot="1" x14ac:dyDescent="0.35">
      <c r="B1" s="52" t="s">
        <v>3</v>
      </c>
      <c r="C1" s="53"/>
      <c r="D1" s="54" t="s">
        <v>0</v>
      </c>
      <c r="E1" s="55" t="s">
        <v>1</v>
      </c>
      <c r="F1" s="55"/>
      <c r="G1" s="56" t="s">
        <v>2</v>
      </c>
      <c r="K1" s="57"/>
      <c r="L1" s="57"/>
    </row>
    <row r="2" spans="2:12" ht="20.7" customHeight="1" thickBot="1" x14ac:dyDescent="0.35"/>
    <row r="3" spans="2:12" ht="37.5" customHeight="1" thickBot="1" x14ac:dyDescent="0.35">
      <c r="C3" s="38" t="s">
        <v>66</v>
      </c>
      <c r="D3" s="39" t="s">
        <v>58</v>
      </c>
      <c r="E3" s="41" t="s">
        <v>60</v>
      </c>
    </row>
    <row r="4" spans="2:12" ht="20.7" customHeight="1" thickBot="1" x14ac:dyDescent="0.35">
      <c r="C4" s="42" t="s">
        <v>67</v>
      </c>
      <c r="D4" s="42" t="s">
        <v>68</v>
      </c>
      <c r="E4" s="58">
        <v>250</v>
      </c>
    </row>
    <row r="5" spans="2:12" ht="20.7" customHeight="1" thickBot="1" x14ac:dyDescent="0.35">
      <c r="C5" s="42" t="s">
        <v>62</v>
      </c>
      <c r="D5" s="42" t="s">
        <v>69</v>
      </c>
      <c r="E5" s="58">
        <v>325</v>
      </c>
    </row>
    <row r="6" spans="2:12" ht="20.7" customHeight="1" thickBot="1" x14ac:dyDescent="0.35">
      <c r="C6" s="42" t="s">
        <v>63</v>
      </c>
      <c r="D6" s="42" t="s">
        <v>70</v>
      </c>
      <c r="E6" s="58">
        <v>175</v>
      </c>
    </row>
    <row r="7" spans="2:12" ht="20.7" customHeight="1" thickBot="1" x14ac:dyDescent="0.35">
      <c r="C7" s="42" t="s">
        <v>71</v>
      </c>
      <c r="D7" s="42" t="s">
        <v>72</v>
      </c>
      <c r="E7" s="58">
        <v>290</v>
      </c>
    </row>
    <row r="8" spans="2:12" ht="20.7" customHeight="1" thickBot="1" x14ac:dyDescent="0.35">
      <c r="C8" s="42" t="s">
        <v>73</v>
      </c>
      <c r="D8" s="42" t="s">
        <v>74</v>
      </c>
      <c r="E8" s="58">
        <v>445</v>
      </c>
    </row>
    <row r="9" spans="2:12" ht="20.7" customHeight="1" thickBot="1" x14ac:dyDescent="0.35">
      <c r="C9" s="42" t="s">
        <v>75</v>
      </c>
      <c r="D9" s="42" t="s">
        <v>76</v>
      </c>
      <c r="E9" s="58">
        <v>90</v>
      </c>
    </row>
    <row r="10" spans="2:12" ht="20.7" customHeight="1" thickBot="1" x14ac:dyDescent="0.35">
      <c r="C10" s="42" t="s">
        <v>77</v>
      </c>
      <c r="D10" s="42" t="s">
        <v>78</v>
      </c>
      <c r="E10" s="58">
        <v>85</v>
      </c>
    </row>
    <row r="11" spans="2:12" ht="20.7" customHeight="1" thickBot="1" x14ac:dyDescent="0.35">
      <c r="C11" s="42" t="s">
        <v>79</v>
      </c>
      <c r="D11" s="42" t="s">
        <v>80</v>
      </c>
      <c r="E11" s="58">
        <v>70</v>
      </c>
    </row>
    <row r="12" spans="2:12" ht="20.7" customHeight="1" thickBot="1" x14ac:dyDescent="0.35">
      <c r="C12" s="42" t="s">
        <v>81</v>
      </c>
      <c r="D12" s="42" t="s">
        <v>82</v>
      </c>
      <c r="E12" s="58">
        <v>105</v>
      </c>
    </row>
  </sheetData>
  <sheetProtection algorithmName="SHA-512" hashValue="Db2swn59tlLdFx7cfIacNVQVy8Oe44zdKr4PKW62ATQo+bNYBtCacli7ofWc3caJ5cd+GQBV7tHHfNKlDgulZQ==" saltValue="gBNfPrULP05YgXbZ5KNsqg==" spinCount="100000" sheet="1" formatCells="0"/>
  <mergeCells count="1">
    <mergeCell ref="B1:C1"/>
  </mergeCells>
  <hyperlinks>
    <hyperlink ref="B1" r:id="rId1" display="Bonache.fr" xr:uid="{6E9BD6D4-8A81-4EDF-8144-56A1D104383A}"/>
    <hyperlink ref="E1" r:id="rId2" xr:uid="{E9A75676-82BB-4B88-A44E-6E64EAA19706}"/>
    <hyperlink ref="G1" r:id="rId3" xr:uid="{D337771A-56B2-43BD-BFB6-6CBF08017BDB}"/>
    <hyperlink ref="D1" r:id="rId4" xr:uid="{BC0C6BD2-B035-4ECC-B347-6CE0DC6DCC47}"/>
  </hyperlinks>
  <pageMargins left="0.7" right="0.7" top="0.75" bottom="0.75" header="0.3" footer="0.3"/>
  <pageSetup paperSize="9" orientation="portrait" verticalDpi="3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A90B-02A7-469A-B6EF-A87A69E3A1A4}">
  <dimension ref="B1:H16"/>
  <sheetViews>
    <sheetView workbookViewId="0">
      <selection activeCell="D6" sqref="D6"/>
    </sheetView>
  </sheetViews>
  <sheetFormatPr baseColWidth="10" defaultColWidth="11" defaultRowHeight="20.7" customHeight="1" x14ac:dyDescent="0.3"/>
  <cols>
    <col min="1" max="1" width="11" style="37"/>
    <col min="2" max="2" width="13.44140625" style="37" customWidth="1"/>
    <col min="3" max="3" width="35" style="37" customWidth="1"/>
    <col min="4" max="4" width="22.44140625" style="37" customWidth="1"/>
    <col min="5" max="5" width="19.5546875" style="37" bestFit="1" customWidth="1"/>
    <col min="6" max="6" width="26" style="37" bestFit="1" customWidth="1"/>
    <col min="7" max="10" width="15.21875" style="37" customWidth="1"/>
    <col min="11" max="16384" width="11" style="37"/>
  </cols>
  <sheetData>
    <row r="1" spans="2:8" ht="32.700000000000003" customHeight="1" thickBot="1" x14ac:dyDescent="0.35">
      <c r="B1" s="32" t="s">
        <v>3</v>
      </c>
      <c r="C1" s="33"/>
      <c r="D1" s="34" t="s">
        <v>0</v>
      </c>
      <c r="E1" s="35" t="s">
        <v>1</v>
      </c>
      <c r="F1" s="35"/>
      <c r="G1" s="36" t="s">
        <v>2</v>
      </c>
    </row>
    <row r="2" spans="2:8" ht="20.7" customHeight="1" thickBot="1" x14ac:dyDescent="0.35"/>
    <row r="3" spans="2:8" ht="36.299999999999997" customHeight="1" thickBot="1" x14ac:dyDescent="0.35">
      <c r="B3" s="38" t="s">
        <v>57</v>
      </c>
      <c r="C3" s="39" t="s">
        <v>58</v>
      </c>
      <c r="D3" s="40" t="s">
        <v>59</v>
      </c>
      <c r="E3" s="40" t="s">
        <v>60</v>
      </c>
      <c r="F3" s="41" t="s">
        <v>61</v>
      </c>
    </row>
    <row r="4" spans="2:8" ht="20.7" customHeight="1" thickBot="1" x14ac:dyDescent="0.35">
      <c r="B4" s="42" t="s">
        <v>62</v>
      </c>
      <c r="C4" s="43" t="str">
        <f>IFERROR(VLOOKUP(B4,[1]Catalogue!$C$4:$D$12,2,FALSE),"")</f>
        <v xml:space="preserve">BUREAU MDF /1M40 </v>
      </c>
      <c r="D4" s="44">
        <v>2</v>
      </c>
      <c r="E4" s="45">
        <f>IFERROR(VLOOKUP(B4,[1]Catalogue!$C$4:$E$12,3,FALSE),"")</f>
        <v>325</v>
      </c>
      <c r="F4" s="45">
        <f t="shared" ref="F4:F9" si="0">IF(AND(B4&lt;&gt;"",D4&lt;&gt;""),D4*E4,"")</f>
        <v>650</v>
      </c>
    </row>
    <row r="5" spans="2:8" ht="20.7" customHeight="1" thickBot="1" x14ac:dyDescent="0.35">
      <c r="B5" s="42" t="s">
        <v>63</v>
      </c>
      <c r="C5" s="43" t="str">
        <f>IFERROR(VLOOKUP(B5,[1]Catalogue!$C$4:$D$12,2,FALSE),"")</f>
        <v>TABLE POUR ORDINATEUR</v>
      </c>
      <c r="D5" s="44">
        <v>8</v>
      </c>
      <c r="E5" s="45">
        <f>IFERROR(VLOOKUP(B5,[1]Catalogue!$C$4:$E$12,3,FALSE),"")</f>
        <v>175</v>
      </c>
      <c r="F5" s="45">
        <f t="shared" si="0"/>
        <v>1400</v>
      </c>
    </row>
    <row r="6" spans="2:8" ht="20.7" customHeight="1" thickBot="1" x14ac:dyDescent="0.35">
      <c r="B6" s="42"/>
      <c r="C6" s="43" t="str">
        <f>IFERROR(VLOOKUP(B6,[1]Catalogue!$C$4:$D$12,2,FALSE),"")</f>
        <v/>
      </c>
      <c r="D6" s="44"/>
      <c r="E6" s="45" t="str">
        <f>IFERROR(VLOOKUP(B6,[1]Catalogue!$C$4:$E$12,3,FALSE),"")</f>
        <v/>
      </c>
      <c r="F6" s="45" t="str">
        <f t="shared" si="0"/>
        <v/>
      </c>
    </row>
    <row r="7" spans="2:8" ht="20.7" customHeight="1" thickBot="1" x14ac:dyDescent="0.35">
      <c r="B7" s="42"/>
      <c r="C7" s="43" t="str">
        <f>IFERROR(VLOOKUP(B7,[1]Catalogue!$C$4:$D$12,2,FALSE),"")</f>
        <v/>
      </c>
      <c r="D7" s="44"/>
      <c r="E7" s="45" t="str">
        <f>IFERROR(VLOOKUP(B7,[1]Catalogue!$C$4:$E$12,3,FALSE),"")</f>
        <v/>
      </c>
      <c r="F7" s="45" t="str">
        <f t="shared" si="0"/>
        <v/>
      </c>
    </row>
    <row r="8" spans="2:8" ht="20.7" customHeight="1" thickBot="1" x14ac:dyDescent="0.35">
      <c r="B8" s="42"/>
      <c r="C8" s="43" t="str">
        <f>IFERROR(VLOOKUP(B8,[1]Catalogue!$C$4:$D$12,2,FALSE),"")</f>
        <v/>
      </c>
      <c r="D8" s="44"/>
      <c r="E8" s="45" t="str">
        <f>IFERROR(VLOOKUP(B8,[1]Catalogue!$C$4:$E$12,3,FALSE),"")</f>
        <v/>
      </c>
      <c r="F8" s="45" t="str">
        <f t="shared" si="0"/>
        <v/>
      </c>
    </row>
    <row r="9" spans="2:8" ht="20.7" customHeight="1" thickBot="1" x14ac:dyDescent="0.35">
      <c r="B9" s="42"/>
      <c r="C9" s="43" t="str">
        <f>IFERROR(VLOOKUP(B9,[1]Catalogue!$C$4:$D$12,2,FALSE),"")</f>
        <v/>
      </c>
      <c r="D9" s="44"/>
      <c r="E9" s="45" t="str">
        <f>IFERROR(VLOOKUP(B9,[1]Catalogue!$C$4:$E$12,3,FALSE),"")</f>
        <v/>
      </c>
      <c r="F9" s="45" t="str">
        <f t="shared" si="0"/>
        <v/>
      </c>
    </row>
    <row r="11" spans="2:8" ht="20.7" customHeight="1" thickBot="1" x14ac:dyDescent="0.35"/>
    <row r="12" spans="2:8" ht="20.7" customHeight="1" thickBot="1" x14ac:dyDescent="0.35">
      <c r="E12" s="46" t="s">
        <v>64</v>
      </c>
      <c r="F12" s="47">
        <f>SUM(F4:F9)</f>
        <v>2050</v>
      </c>
    </row>
    <row r="13" spans="2:8" ht="20.7" customHeight="1" thickBot="1" x14ac:dyDescent="0.35">
      <c r="D13" s="48"/>
      <c r="E13" s="49">
        <v>0.2</v>
      </c>
      <c r="F13" s="50"/>
    </row>
    <row r="14" spans="2:8" ht="20.7" customHeight="1" thickBot="1" x14ac:dyDescent="0.35">
      <c r="E14" s="50"/>
      <c r="F14" s="50"/>
    </row>
    <row r="15" spans="2:8" ht="20.7" customHeight="1" thickBot="1" x14ac:dyDescent="0.35">
      <c r="D15" s="48"/>
      <c r="E15" s="46" t="s">
        <v>65</v>
      </c>
      <c r="F15" s="47">
        <f>F12*(1+E13)</f>
        <v>2460</v>
      </c>
    </row>
    <row r="16" spans="2:8" ht="20.7" customHeight="1" x14ac:dyDescent="0.3">
      <c r="H16" s="51"/>
    </row>
  </sheetData>
  <sheetProtection algorithmName="SHA-512" hashValue="nPjvYOupuKmi4LvxgZrbrhIB/MRe2m+AEOJQiRcLFj24xzFldMYU2UNYfe50GJ6FM7/4a7+iMA8fRE1LLUagXg==" saltValue="ffsUCHF2L0b0Zigm6y6gcg==" spinCount="100000" sheet="1" formatCells="0"/>
  <mergeCells count="1">
    <mergeCell ref="B1:C1"/>
  </mergeCells>
  <conditionalFormatting sqref="A1:XFD1048576">
    <cfRule type="expression" dxfId="0" priority="1">
      <formula>CELL("protege",A1)=1</formula>
    </cfRule>
  </conditionalFormatting>
  <hyperlinks>
    <hyperlink ref="B1" r:id="rId1" display="Bonache.fr" xr:uid="{96643CA1-C2B2-4EA0-8184-6939DDFEC0DE}"/>
    <hyperlink ref="E1" r:id="rId2" xr:uid="{9DF4B2F2-DE7C-432D-BAFF-4355B5153387}"/>
    <hyperlink ref="G1" r:id="rId3" xr:uid="{FAE93EB8-F6E9-4B56-8DB8-8E8EE303B70A}"/>
    <hyperlink ref="D1" r:id="rId4" xr:uid="{F3B6161A-D87D-42B9-AD7D-5224E725B3E3}"/>
  </hyperlinks>
  <pageMargins left="0.7" right="0.7" top="0.75" bottom="0.75" header="0.3" footer="0.3"/>
  <pageSetup paperSize="9" orientation="portrait" verticalDpi="30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1F63-DAB7-444F-8DCF-7F1EE1D943FF}">
  <dimension ref="A1:U23"/>
  <sheetViews>
    <sheetView workbookViewId="0">
      <pane ySplit="3" topLeftCell="A4" activePane="bottomLeft" state="frozen"/>
      <selection pane="bottomLeft" activeCell="W11" sqref="W11"/>
    </sheetView>
  </sheetViews>
  <sheetFormatPr baseColWidth="10" defaultColWidth="11" defaultRowHeight="20.7" customHeight="1" x14ac:dyDescent="0.3"/>
  <cols>
    <col min="1" max="1" width="3.21875" style="1" customWidth="1"/>
    <col min="2" max="4" width="12" style="1" customWidth="1"/>
    <col min="5" max="12" width="6" style="1" customWidth="1"/>
    <col min="13" max="13" width="6.5546875" style="1" customWidth="1"/>
    <col min="14" max="21" width="7" style="1" customWidth="1"/>
    <col min="22" max="16384" width="11" style="1"/>
  </cols>
  <sheetData>
    <row r="1" spans="1:21" ht="32.700000000000003" customHeight="1" thickBot="1" x14ac:dyDescent="0.35">
      <c r="B1" s="2" t="s">
        <v>3</v>
      </c>
      <c r="C1" s="3"/>
      <c r="D1" s="4"/>
      <c r="E1" s="3" t="s">
        <v>0</v>
      </c>
      <c r="F1" s="3"/>
      <c r="G1" s="3"/>
      <c r="H1" s="3"/>
      <c r="I1" s="3"/>
      <c r="J1" s="3"/>
      <c r="K1" s="3" t="s">
        <v>1</v>
      </c>
      <c r="L1" s="3"/>
      <c r="M1" s="3"/>
      <c r="N1" s="3"/>
      <c r="O1" s="3"/>
      <c r="P1" s="3"/>
      <c r="Q1" s="3"/>
      <c r="R1" s="3" t="s">
        <v>2</v>
      </c>
      <c r="S1" s="3"/>
      <c r="T1" s="3"/>
      <c r="U1" s="5"/>
    </row>
    <row r="2" spans="1:21" ht="20.7" customHeight="1" thickBot="1" x14ac:dyDescent="0.35"/>
    <row r="3" spans="1:21" ht="29.1" customHeight="1" thickBot="1" x14ac:dyDescent="0.35"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8" t="s">
        <v>14</v>
      </c>
      <c r="N3" s="9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1" t="s">
        <v>14</v>
      </c>
    </row>
    <row r="4" spans="1:21" ht="20.7" customHeight="1" thickBot="1" x14ac:dyDescent="0.35">
      <c r="A4" s="12"/>
      <c r="B4" s="13" t="s">
        <v>15</v>
      </c>
      <c r="C4" s="13" t="s">
        <v>16</v>
      </c>
      <c r="D4" s="13" t="s">
        <v>17</v>
      </c>
      <c r="E4" s="14">
        <v>15</v>
      </c>
      <c r="F4" s="15" t="str">
        <f>E4&amp;COUNTIF(E$4:E4,E4)</f>
        <v>151</v>
      </c>
      <c r="G4" s="14">
        <v>7</v>
      </c>
      <c r="H4" s="15" t="str">
        <f>G4&amp;COUNTIF(G$4:G4,G4)</f>
        <v>71</v>
      </c>
      <c r="I4" s="14">
        <v>18</v>
      </c>
      <c r="J4" s="15" t="str">
        <f>I4&amp;COUNTIF(I$4:I4,I4)</f>
        <v>181</v>
      </c>
      <c r="K4" s="14">
        <v>4</v>
      </c>
      <c r="L4" s="15" t="str">
        <f>K4&amp;COUNTIF(K$4:K4,K4)</f>
        <v>41</v>
      </c>
    </row>
    <row r="5" spans="1:21" ht="20.7" customHeight="1" thickBot="1" x14ac:dyDescent="0.35">
      <c r="B5" s="13" t="s">
        <v>18</v>
      </c>
      <c r="C5" s="13" t="s">
        <v>19</v>
      </c>
      <c r="D5" s="13" t="s">
        <v>20</v>
      </c>
      <c r="E5" s="14">
        <v>1</v>
      </c>
      <c r="F5" s="15" t="str">
        <f>E5&amp;COUNTIF(E$4:E5,E5)</f>
        <v>11</v>
      </c>
      <c r="G5" s="14">
        <v>7</v>
      </c>
      <c r="H5" s="15" t="str">
        <f>G5&amp;COUNTIF(G$4:G5,G5)</f>
        <v>72</v>
      </c>
      <c r="I5" s="14">
        <v>11</v>
      </c>
      <c r="J5" s="15" t="str">
        <f>I5&amp;COUNTIF(I$4:I5,I5)</f>
        <v>111</v>
      </c>
      <c r="K5" s="14">
        <v>12</v>
      </c>
      <c r="L5" s="15" t="str">
        <f>K5&amp;COUNTIF(K$4:K5,K5)</f>
        <v>121</v>
      </c>
      <c r="N5" s="16" t="s">
        <v>21</v>
      </c>
      <c r="O5" s="17"/>
      <c r="P5" s="17"/>
      <c r="Q5" s="17"/>
      <c r="R5" s="17"/>
      <c r="S5" s="17"/>
      <c r="T5" s="17"/>
      <c r="U5" s="18"/>
    </row>
    <row r="6" spans="1:21" ht="20.7" customHeight="1" thickBot="1" x14ac:dyDescent="0.35">
      <c r="B6" s="13" t="s">
        <v>15</v>
      </c>
      <c r="C6" s="13" t="s">
        <v>22</v>
      </c>
      <c r="D6" s="13" t="s">
        <v>23</v>
      </c>
      <c r="E6" s="14">
        <v>18</v>
      </c>
      <c r="F6" s="15" t="str">
        <f>E6&amp;COUNTIF(E$4:E6,E6)</f>
        <v>181</v>
      </c>
      <c r="G6" s="14">
        <v>16</v>
      </c>
      <c r="H6" s="15" t="str">
        <f>G6&amp;COUNTIF(G$4:G6,G6)</f>
        <v>161</v>
      </c>
      <c r="I6" s="14">
        <v>18</v>
      </c>
      <c r="J6" s="15" t="str">
        <f>I6&amp;COUNTIF(I$4:I6,I6)</f>
        <v>182</v>
      </c>
      <c r="K6" s="14">
        <v>5</v>
      </c>
      <c r="L6" s="15" t="str">
        <f>K6&amp;COUNTIF(K$4:K6,K6)</f>
        <v>51</v>
      </c>
      <c r="N6" s="15">
        <f t="array" aca="1" ref="N6:N8" ca="1">INDEX(INDIRECT(N$3),MATCH(LARGE(INDIRECT(N$3),{1;2;3}),INDIRECT(N$3),0),1)</f>
        <v>19</v>
      </c>
      <c r="O6" s="15" t="str">
        <f ca="1">IF(AND(N4=N6,N5=N6),N6&amp;3,IF(N5=N6,N6&amp;2,N6&amp;1))</f>
        <v>191</v>
      </c>
      <c r="P6" s="15">
        <f t="array" aca="1" ref="P6:P8" ca="1">INDEX(INDIRECT(P$3),MATCH(LARGE(INDIRECT(P$3),{1;2;3}),INDIRECT(P$3),0),1)</f>
        <v>18</v>
      </c>
      <c r="Q6" s="15" t="str">
        <f ca="1">IF(AND(P4=P6,P5=P6),P6&amp;3,IF(P5=P6,P6&amp;2,P6&amp;1))</f>
        <v>181</v>
      </c>
      <c r="R6" s="15">
        <f t="array" aca="1" ref="R6:R8" ca="1">INDEX(INDIRECT(R$3),MATCH(LARGE(INDIRECT(R$3),{1;2;3}),INDIRECT(R$3),0),1)</f>
        <v>19</v>
      </c>
      <c r="S6" s="15" t="str">
        <f ca="1">IF(AND(R4=R6,R5=R6),R6&amp;3,IF(R5=R6,R6&amp;2,R6&amp;1))</f>
        <v>191</v>
      </c>
      <c r="T6" s="15">
        <f t="array" aca="1" ref="T6:T8" ca="1">INDEX(INDIRECT(T$3),MATCH(LARGE(INDIRECT(T$3),{1;2;3}),INDIRECT(T$3),0),1)</f>
        <v>15</v>
      </c>
      <c r="U6" s="15" t="str">
        <f ca="1">IF(AND(T4=T6,T5=T6),T6&amp;3,IF(T5=T6,T6&amp;2,T6&amp;1))</f>
        <v>151</v>
      </c>
    </row>
    <row r="7" spans="1:21" ht="20.7" customHeight="1" thickBot="1" x14ac:dyDescent="0.35">
      <c r="B7" s="13" t="s">
        <v>18</v>
      </c>
      <c r="C7" s="13" t="s">
        <v>24</v>
      </c>
      <c r="D7" s="13" t="s">
        <v>25</v>
      </c>
      <c r="E7" s="14">
        <v>17</v>
      </c>
      <c r="F7" s="15" t="str">
        <f>E7&amp;COUNTIF(E$4:E7,E7)</f>
        <v>171</v>
      </c>
      <c r="G7" s="14">
        <v>4</v>
      </c>
      <c r="H7" s="15" t="str">
        <f>G7&amp;COUNTIF(G$4:G7,G7)</f>
        <v>41</v>
      </c>
      <c r="I7" s="14">
        <v>6</v>
      </c>
      <c r="J7" s="15" t="str">
        <f>I7&amp;COUNTIF(I$4:I7,I7)</f>
        <v>61</v>
      </c>
      <c r="K7" s="14">
        <v>4</v>
      </c>
      <c r="L7" s="15" t="str">
        <f>K7&amp;COUNTIF(K$4:K7,K7)</f>
        <v>42</v>
      </c>
      <c r="N7" s="15">
        <f ca="1"/>
        <v>18</v>
      </c>
      <c r="O7" s="15" t="str">
        <f t="shared" ref="O7:Q8" ca="1" si="0">IF(AND(N5=N7,N6=N7),N7&amp;3,IF(N6=N7,N7&amp;2,N7&amp;1))</f>
        <v>181</v>
      </c>
      <c r="P7" s="15">
        <f ca="1"/>
        <v>18</v>
      </c>
      <c r="Q7" s="15" t="str">
        <f t="shared" ca="1" si="0"/>
        <v>182</v>
      </c>
      <c r="R7" s="15">
        <f ca="1"/>
        <v>18</v>
      </c>
      <c r="S7" s="15" t="str">
        <f t="shared" ref="S7:S8" ca="1" si="1">IF(AND(R5=R7,R6=R7),R7&amp;3,IF(R6=R7,R7&amp;2,R7&amp;1))</f>
        <v>181</v>
      </c>
      <c r="T7" s="15">
        <f ca="1"/>
        <v>14</v>
      </c>
      <c r="U7" s="15" t="str">
        <f t="shared" ref="U7:U8" ca="1" si="2">IF(AND(T5=T7,T6=T7),T7&amp;3,IF(T6=T7,T7&amp;2,T7&amp;1))</f>
        <v>141</v>
      </c>
    </row>
    <row r="8" spans="1:21" ht="20.7" customHeight="1" thickBot="1" x14ac:dyDescent="0.35">
      <c r="B8" s="13" t="s">
        <v>18</v>
      </c>
      <c r="C8" s="13" t="s">
        <v>26</v>
      </c>
      <c r="D8" s="13" t="s">
        <v>27</v>
      </c>
      <c r="E8" s="14">
        <v>15</v>
      </c>
      <c r="F8" s="15" t="str">
        <f>E8&amp;COUNTIF(E$4:E8,E8)</f>
        <v>152</v>
      </c>
      <c r="G8" s="14">
        <v>4</v>
      </c>
      <c r="H8" s="15" t="str">
        <f>G8&amp;COUNTIF(G$4:G8,G8)</f>
        <v>42</v>
      </c>
      <c r="I8" s="14">
        <v>17</v>
      </c>
      <c r="J8" s="15" t="str">
        <f>I8&amp;COUNTIF(I$4:I8,I8)</f>
        <v>171</v>
      </c>
      <c r="K8" s="14">
        <v>7</v>
      </c>
      <c r="L8" s="15" t="str">
        <f>K8&amp;COUNTIF(K$4:K8,K8)</f>
        <v>71</v>
      </c>
      <c r="N8" s="15">
        <f ca="1"/>
        <v>17</v>
      </c>
      <c r="O8" s="15" t="str">
        <f t="shared" ca="1" si="0"/>
        <v>171</v>
      </c>
      <c r="P8" s="15">
        <f ca="1"/>
        <v>17</v>
      </c>
      <c r="Q8" s="15" t="str">
        <f t="shared" ca="1" si="0"/>
        <v>171</v>
      </c>
      <c r="R8" s="15">
        <f ca="1"/>
        <v>18</v>
      </c>
      <c r="S8" s="15" t="str">
        <f t="shared" ca="1" si="1"/>
        <v>182</v>
      </c>
      <c r="T8" s="15">
        <f ca="1"/>
        <v>13</v>
      </c>
      <c r="U8" s="15" t="str">
        <f t="shared" ca="1" si="2"/>
        <v>131</v>
      </c>
    </row>
    <row r="9" spans="1:21" ht="20.7" customHeight="1" thickBot="1" x14ac:dyDescent="0.35">
      <c r="B9" s="13" t="s">
        <v>18</v>
      </c>
      <c r="C9" s="13" t="s">
        <v>28</v>
      </c>
      <c r="D9" s="13" t="s">
        <v>29</v>
      </c>
      <c r="E9" s="14">
        <v>7</v>
      </c>
      <c r="F9" s="15" t="str">
        <f>E9&amp;COUNTIF(E$4:E9,E9)</f>
        <v>71</v>
      </c>
      <c r="G9" s="14">
        <v>18</v>
      </c>
      <c r="H9" s="15" t="str">
        <f>G9&amp;COUNTIF(G$4:G9,G9)</f>
        <v>181</v>
      </c>
      <c r="I9" s="14">
        <v>18</v>
      </c>
      <c r="J9" s="15" t="str">
        <f>I9&amp;COUNTIF(I$4:I9,I9)</f>
        <v>183</v>
      </c>
      <c r="K9" s="14">
        <v>6</v>
      </c>
      <c r="L9" s="15" t="str">
        <f>K9&amp;COUNTIF(K$4:K9,K9)</f>
        <v>61</v>
      </c>
      <c r="N9" s="19"/>
    </row>
    <row r="10" spans="1:21" ht="20.7" customHeight="1" thickBot="1" x14ac:dyDescent="0.35">
      <c r="B10" s="13" t="s">
        <v>15</v>
      </c>
      <c r="C10" s="13" t="s">
        <v>30</v>
      </c>
      <c r="D10" s="13" t="s">
        <v>31</v>
      </c>
      <c r="E10" s="14">
        <v>10</v>
      </c>
      <c r="F10" s="15" t="str">
        <f>E10&amp;COUNTIF(E$4:E10,E10)</f>
        <v>101</v>
      </c>
      <c r="G10" s="14">
        <v>13</v>
      </c>
      <c r="H10" s="15" t="str">
        <f>G10&amp;COUNTIF(G$4:G10,G10)</f>
        <v>131</v>
      </c>
      <c r="I10" s="14">
        <v>19</v>
      </c>
      <c r="J10" s="15" t="str">
        <f>I10&amp;COUNTIF(I$4:I10,I10)</f>
        <v>191</v>
      </c>
      <c r="K10" s="14">
        <v>2</v>
      </c>
      <c r="L10" s="15" t="str">
        <f>K10&amp;COUNTIF(K$4:K10,K10)</f>
        <v>21</v>
      </c>
      <c r="N10" s="20" t="s">
        <v>32</v>
      </c>
      <c r="O10" s="21"/>
      <c r="P10" s="21"/>
      <c r="Q10" s="21"/>
      <c r="R10" s="21"/>
      <c r="S10" s="21"/>
      <c r="T10" s="21"/>
      <c r="U10" s="22"/>
    </row>
    <row r="11" spans="1:21" ht="20.7" customHeight="1" thickBot="1" x14ac:dyDescent="0.35">
      <c r="B11" s="13" t="s">
        <v>15</v>
      </c>
      <c r="C11" s="13" t="s">
        <v>33</v>
      </c>
      <c r="D11" s="13" t="s">
        <v>34</v>
      </c>
      <c r="E11" s="14">
        <v>13</v>
      </c>
      <c r="F11" s="15" t="str">
        <f>E11&amp;COUNTIF(E$4:E11,E11)</f>
        <v>131</v>
      </c>
      <c r="G11" s="14">
        <v>15</v>
      </c>
      <c r="H11" s="15" t="str">
        <f>G11&amp;COUNTIF(G$4:G11,G11)</f>
        <v>151</v>
      </c>
      <c r="I11" s="14">
        <v>15</v>
      </c>
      <c r="J11" s="15" t="str">
        <f>I11&amp;COUNTIF(I$4:I11,I11)</f>
        <v>151</v>
      </c>
      <c r="K11" s="14">
        <v>6</v>
      </c>
      <c r="L11" s="15" t="str">
        <f>K11&amp;COUNTIF(K$4:K11,K11)</f>
        <v>62</v>
      </c>
      <c r="N11" s="23" t="str">
        <f ca="1">INDEX($C:$C,MATCH(O6,F:F,0),1)</f>
        <v>Sarbaque</v>
      </c>
      <c r="O11" s="24"/>
      <c r="P11" s="23" t="str">
        <f ca="1">INDEX($C:$C,MATCH(Q6,H:H,0),1)</f>
        <v>Hénéré</v>
      </c>
      <c r="Q11" s="24"/>
      <c r="R11" s="23" t="str">
        <f ca="1">INDEX($C:$C,MATCH(S6,J:J,0),1)</f>
        <v>Sansasse</v>
      </c>
      <c r="S11" s="25"/>
      <c r="T11" s="26" t="str">
        <f ca="1">INDEX($C:$C,MATCH(U6,L:L,0),1)</f>
        <v>Jet</v>
      </c>
      <c r="U11" s="27"/>
    </row>
    <row r="12" spans="1:21" ht="20.7" customHeight="1" thickBot="1" x14ac:dyDescent="0.35">
      <c r="B12" s="13" t="s">
        <v>15</v>
      </c>
      <c r="C12" s="13" t="s">
        <v>35</v>
      </c>
      <c r="D12" s="13" t="s">
        <v>36</v>
      </c>
      <c r="E12" s="14">
        <v>17</v>
      </c>
      <c r="F12" s="15" t="str">
        <f>E12&amp;COUNTIF(E$4:E12,E12)</f>
        <v>172</v>
      </c>
      <c r="G12" s="14">
        <v>17</v>
      </c>
      <c r="H12" s="15" t="str">
        <f>G12&amp;COUNTIF(G$4:G12,G12)</f>
        <v>171</v>
      </c>
      <c r="I12" s="14">
        <v>14</v>
      </c>
      <c r="J12" s="15" t="str">
        <f>I12&amp;COUNTIF(I$4:I12,I12)</f>
        <v>141</v>
      </c>
      <c r="K12" s="14">
        <v>3</v>
      </c>
      <c r="L12" s="15" t="str">
        <f>K12&amp;COUNTIF(K$4:K12,K12)</f>
        <v>31</v>
      </c>
      <c r="N12" s="23" t="str">
        <f t="shared" ref="N12:T13" ca="1" si="3">INDEX($C:$C,MATCH(O7,F:F,0),1)</f>
        <v>Noix</v>
      </c>
      <c r="O12" s="24"/>
      <c r="P12" s="23" t="str">
        <f t="shared" ca="1" si="3"/>
        <v>Doeuf</v>
      </c>
      <c r="Q12" s="24"/>
      <c r="R12" s="23" t="str">
        <f t="shared" ca="1" si="3"/>
        <v>Bonbeur</v>
      </c>
      <c r="S12" s="24"/>
      <c r="T12" s="26" t="str">
        <f t="shared" ca="1" si="3"/>
        <v>Doeuf</v>
      </c>
      <c r="U12" s="27"/>
    </row>
    <row r="13" spans="1:21" ht="20.7" customHeight="1" thickBot="1" x14ac:dyDescent="0.35">
      <c r="B13" s="13" t="s">
        <v>18</v>
      </c>
      <c r="C13" s="13" t="s">
        <v>37</v>
      </c>
      <c r="D13" s="13" t="s">
        <v>38</v>
      </c>
      <c r="E13" s="14">
        <v>1</v>
      </c>
      <c r="F13" s="15" t="str">
        <f>E13&amp;COUNTIF(E$4:E13,E13)</f>
        <v>12</v>
      </c>
      <c r="G13" s="14">
        <v>2</v>
      </c>
      <c r="H13" s="15" t="str">
        <f>G13&amp;COUNTIF(G$4:G13,G13)</f>
        <v>21</v>
      </c>
      <c r="I13" s="14">
        <v>13</v>
      </c>
      <c r="J13" s="15" t="str">
        <f>I13&amp;COUNTIF(I$4:I13,I13)</f>
        <v>131</v>
      </c>
      <c r="K13" s="14">
        <v>15</v>
      </c>
      <c r="L13" s="15" t="str">
        <f>K13&amp;COUNTIF(K$4:K13,K13)</f>
        <v>151</v>
      </c>
      <c r="N13" s="23" t="str">
        <f t="shared" ca="1" si="3"/>
        <v>Gature</v>
      </c>
      <c r="O13" s="24"/>
      <c r="P13" s="23" t="str">
        <f t="shared" ca="1" si="3"/>
        <v>Solo</v>
      </c>
      <c r="Q13" s="24"/>
      <c r="R13" s="23" t="str">
        <f t="shared" ca="1" si="3"/>
        <v>Noix</v>
      </c>
      <c r="S13" s="24"/>
      <c r="T13" s="26" t="str">
        <f t="shared" ca="1" si="3"/>
        <v>Honnête</v>
      </c>
      <c r="U13" s="27"/>
    </row>
    <row r="14" spans="1:21" ht="20.7" customHeight="1" thickBot="1" x14ac:dyDescent="0.35">
      <c r="B14" s="13" t="s">
        <v>15</v>
      </c>
      <c r="C14" s="13" t="s">
        <v>39</v>
      </c>
      <c r="D14" s="13" t="s">
        <v>40</v>
      </c>
      <c r="E14" s="14">
        <v>17</v>
      </c>
      <c r="F14" s="15" t="str">
        <f>E14&amp;COUNTIF(E$4:E14,E14)</f>
        <v>173</v>
      </c>
      <c r="G14" s="14">
        <v>10</v>
      </c>
      <c r="H14" s="15" t="str">
        <f>G14&amp;COUNTIF(G$4:G14,G14)</f>
        <v>101</v>
      </c>
      <c r="I14" s="14">
        <v>4</v>
      </c>
      <c r="J14" s="15" t="str">
        <f>I14&amp;COUNTIF(I$4:I14,I14)</f>
        <v>41</v>
      </c>
      <c r="K14" s="14">
        <v>3</v>
      </c>
      <c r="L14" s="15" t="str">
        <f>K14&amp;COUNTIF(K$4:K14,K14)</f>
        <v>32</v>
      </c>
      <c r="N14" s="19"/>
    </row>
    <row r="15" spans="1:21" ht="20.7" customHeight="1" thickBot="1" x14ac:dyDescent="0.35">
      <c r="B15" s="13" t="s">
        <v>15</v>
      </c>
      <c r="C15" s="13" t="s">
        <v>41</v>
      </c>
      <c r="D15" s="13" t="s">
        <v>42</v>
      </c>
      <c r="E15" s="14">
        <v>3</v>
      </c>
      <c r="F15" s="15" t="str">
        <f>E15&amp;COUNTIF(E$4:E15,E15)</f>
        <v>31</v>
      </c>
      <c r="G15" s="14">
        <v>14</v>
      </c>
      <c r="H15" s="15" t="str">
        <f>G15&amp;COUNTIF(G$4:G15,G15)</f>
        <v>141</v>
      </c>
      <c r="I15" s="14">
        <v>13</v>
      </c>
      <c r="J15" s="15" t="str">
        <f>I15&amp;COUNTIF(I$4:I15,I15)</f>
        <v>132</v>
      </c>
      <c r="K15" s="14">
        <v>9</v>
      </c>
      <c r="L15" s="15" t="str">
        <f>K15&amp;COUNTIF(K$4:K15,K15)</f>
        <v>91</v>
      </c>
      <c r="N15" s="16" t="s">
        <v>43</v>
      </c>
      <c r="O15" s="17"/>
      <c r="P15" s="17"/>
      <c r="Q15" s="17"/>
      <c r="R15" s="17"/>
      <c r="S15" s="17"/>
      <c r="T15" s="17"/>
      <c r="U15" s="18"/>
    </row>
    <row r="16" spans="1:21" ht="20.7" customHeight="1" thickBot="1" x14ac:dyDescent="0.35">
      <c r="B16" s="13" t="s">
        <v>18</v>
      </c>
      <c r="C16" s="13" t="s">
        <v>44</v>
      </c>
      <c r="D16" s="13" t="s">
        <v>45</v>
      </c>
      <c r="E16" s="14">
        <v>19</v>
      </c>
      <c r="F16" s="15" t="str">
        <f>E16&amp;COUNTIF(E$4:E16,E16)</f>
        <v>191</v>
      </c>
      <c r="G16" s="14">
        <v>8</v>
      </c>
      <c r="H16" s="15" t="str">
        <f>G16&amp;COUNTIF(G$4:G16,G16)</f>
        <v>81</v>
      </c>
      <c r="I16" s="14">
        <v>16</v>
      </c>
      <c r="J16" s="15" t="str">
        <f>I16&amp;COUNTIF(I$4:I16,I16)</f>
        <v>161</v>
      </c>
      <c r="K16" s="14">
        <v>11</v>
      </c>
      <c r="L16" s="15" t="str">
        <f>K16&amp;COUNTIF(K$4:K16,K16)</f>
        <v>111</v>
      </c>
      <c r="N16" s="15">
        <f t="array" aca="1" ref="N16:N18" ca="1">INDEX(INDIRECT(N$3),MATCH(SMALL(INDIRECT(N$3),{1;2;3}),INDIRECT(N$3),0),1)</f>
        <v>1</v>
      </c>
      <c r="O16" s="15" t="str">
        <f ca="1">IF(AND(N14=N16,N15=N16),N16&amp;3,IF(N15=N16,N16&amp;2,N16&amp;1))</f>
        <v>11</v>
      </c>
      <c r="P16" s="15">
        <f t="array" aca="1" ref="P16:P18" ca="1">INDEX(INDIRECT(P$3),MATCH(SMALL(INDIRECT(P$3),{1;2;3}),INDIRECT(P$3),0),1)</f>
        <v>2</v>
      </c>
      <c r="Q16" s="15" t="str">
        <f ca="1">IF(AND(P14=P16,P15=P16),P16&amp;3,IF(P15=P16,P16&amp;2,P16&amp;1))</f>
        <v>21</v>
      </c>
      <c r="R16" s="15">
        <f t="array" aca="1" ref="R16:R18" ca="1">INDEX(INDIRECT(R$3),MATCH(SMALL(INDIRECT(R$3),{1;2;3}),INDIRECT(R$3),0),1)</f>
        <v>4</v>
      </c>
      <c r="S16" s="15" t="str">
        <f ca="1">IF(AND(R14=R16,R15=R16),R16&amp;3,IF(R15=R16,R16&amp;2,R16&amp;1))</f>
        <v>41</v>
      </c>
      <c r="T16" s="15">
        <f t="array" aca="1" ref="T16:T18" ca="1">INDEX(INDIRECT(T$3),MATCH(SMALL(INDIRECT(T$3),{1;2;3}),INDIRECT(T$3),0),1)</f>
        <v>2</v>
      </c>
      <c r="U16" s="15" t="str">
        <f ca="1">IF(AND(T14=T16,T15=T16),T16&amp;3,IF(T15=T16,T16&amp;2,T16&amp;1))</f>
        <v>21</v>
      </c>
    </row>
    <row r="17" spans="2:21" ht="20.7" customHeight="1" thickBot="1" x14ac:dyDescent="0.35">
      <c r="B17" s="13" t="s">
        <v>15</v>
      </c>
      <c r="C17" s="13" t="s">
        <v>46</v>
      </c>
      <c r="D17" s="13" t="s">
        <v>47</v>
      </c>
      <c r="E17" s="14">
        <v>16</v>
      </c>
      <c r="F17" s="15" t="str">
        <f>E17&amp;COUNTIF(E$4:E17,E17)</f>
        <v>161</v>
      </c>
      <c r="G17" s="14">
        <v>9</v>
      </c>
      <c r="H17" s="15" t="str">
        <f>G17&amp;COUNTIF(G$4:G17,G17)</f>
        <v>91</v>
      </c>
      <c r="I17" s="14">
        <v>10</v>
      </c>
      <c r="J17" s="15" t="str">
        <f>I17&amp;COUNTIF(I$4:I17,I17)</f>
        <v>101</v>
      </c>
      <c r="K17" s="14">
        <v>2</v>
      </c>
      <c r="L17" s="15" t="str">
        <f>K17&amp;COUNTIF(K$4:K17,K17)</f>
        <v>22</v>
      </c>
      <c r="N17" s="15">
        <f ca="1"/>
        <v>1</v>
      </c>
      <c r="O17" s="15" t="str">
        <f t="shared" ref="O17:O18" ca="1" si="4">IF(AND(N15=N17,N16=N17),N17&amp;3,IF(N16=N17,N17&amp;2,N17&amp;1))</f>
        <v>12</v>
      </c>
      <c r="P17" s="15">
        <f ca="1"/>
        <v>4</v>
      </c>
      <c r="Q17" s="15" t="str">
        <f t="shared" ref="Q17:Q18" ca="1" si="5">IF(AND(P15=P17,P16=P17),P17&amp;3,IF(P16=P17,P17&amp;2,P17&amp;1))</f>
        <v>41</v>
      </c>
      <c r="R17" s="15">
        <f ca="1"/>
        <v>6</v>
      </c>
      <c r="S17" s="15" t="str">
        <f t="shared" ref="S17:S18" ca="1" si="6">IF(AND(R15=R17,R16=R17),R17&amp;3,IF(R16=R17,R17&amp;2,R17&amp;1))</f>
        <v>61</v>
      </c>
      <c r="T17" s="15">
        <f ca="1"/>
        <v>2</v>
      </c>
      <c r="U17" s="15" t="str">
        <f t="shared" ref="U17:U18" ca="1" si="7">IF(AND(T15=T17,T16=T17),T17&amp;3,IF(T16=T17,T17&amp;2,T17&amp;1))</f>
        <v>22</v>
      </c>
    </row>
    <row r="18" spans="2:21" ht="20.7" customHeight="1" thickBot="1" x14ac:dyDescent="0.35">
      <c r="B18" s="13" t="s">
        <v>15</v>
      </c>
      <c r="C18" s="13" t="s">
        <v>48</v>
      </c>
      <c r="D18" s="13" t="s">
        <v>49</v>
      </c>
      <c r="E18" s="14">
        <v>7</v>
      </c>
      <c r="F18" s="15" t="str">
        <f>E18&amp;COUNTIF(E$4:E18,E18)</f>
        <v>72</v>
      </c>
      <c r="G18" s="14">
        <v>18</v>
      </c>
      <c r="H18" s="15" t="str">
        <f>G18&amp;COUNTIF(G$4:G18,G18)</f>
        <v>182</v>
      </c>
      <c r="I18" s="14">
        <v>12</v>
      </c>
      <c r="J18" s="15" t="str">
        <f>I18&amp;COUNTIF(I$4:I18,I18)</f>
        <v>121</v>
      </c>
      <c r="K18" s="14">
        <v>14</v>
      </c>
      <c r="L18" s="15" t="str">
        <f>K18&amp;COUNTIF(K$4:K18,K18)</f>
        <v>141</v>
      </c>
      <c r="N18" s="15">
        <f ca="1"/>
        <v>2</v>
      </c>
      <c r="O18" s="15" t="str">
        <f t="shared" ca="1" si="4"/>
        <v>21</v>
      </c>
      <c r="P18" s="15">
        <f ca="1"/>
        <v>4</v>
      </c>
      <c r="Q18" s="15" t="str">
        <f t="shared" ca="1" si="5"/>
        <v>42</v>
      </c>
      <c r="R18" s="15">
        <f ca="1"/>
        <v>8</v>
      </c>
      <c r="S18" s="15" t="str">
        <f t="shared" ca="1" si="6"/>
        <v>81</v>
      </c>
      <c r="T18" s="15">
        <f ca="1"/>
        <v>3</v>
      </c>
      <c r="U18" s="15" t="str">
        <f t="shared" ca="1" si="7"/>
        <v>31</v>
      </c>
    </row>
    <row r="19" spans="2:21" ht="20.7" customHeight="1" thickBot="1" x14ac:dyDescent="0.35">
      <c r="B19" s="13" t="s">
        <v>15</v>
      </c>
      <c r="C19" s="13" t="s">
        <v>50</v>
      </c>
      <c r="D19" s="13" t="s">
        <v>51</v>
      </c>
      <c r="E19" s="14">
        <v>14</v>
      </c>
      <c r="F19" s="15" t="str">
        <f>E19&amp;COUNTIF(E$4:E19,E19)</f>
        <v>141</v>
      </c>
      <c r="G19" s="14">
        <v>17</v>
      </c>
      <c r="H19" s="15" t="str">
        <f>G19&amp;COUNTIF(G$4:G19,G19)</f>
        <v>172</v>
      </c>
      <c r="I19" s="14">
        <v>10</v>
      </c>
      <c r="J19" s="15" t="str">
        <f>I19&amp;COUNTIF(I$4:I19,I19)</f>
        <v>102</v>
      </c>
      <c r="K19" s="14">
        <v>5</v>
      </c>
      <c r="L19" s="15" t="str">
        <f>K19&amp;COUNTIF(K$4:K19,K19)</f>
        <v>52</v>
      </c>
    </row>
    <row r="20" spans="2:21" ht="20.7" customHeight="1" thickBot="1" x14ac:dyDescent="0.35">
      <c r="B20" s="13" t="s">
        <v>18</v>
      </c>
      <c r="C20" s="13" t="s">
        <v>52</v>
      </c>
      <c r="D20" s="13" t="s">
        <v>53</v>
      </c>
      <c r="E20" s="14">
        <v>2</v>
      </c>
      <c r="F20" s="15" t="str">
        <f>E20&amp;COUNTIF(E$4:E20,E20)</f>
        <v>21</v>
      </c>
      <c r="G20" s="14">
        <v>8</v>
      </c>
      <c r="H20" s="15" t="str">
        <f>G20&amp;COUNTIF(G$4:G20,G20)</f>
        <v>82</v>
      </c>
      <c r="I20" s="14">
        <v>8</v>
      </c>
      <c r="J20" s="15" t="str">
        <f>I20&amp;COUNTIF(I$4:I20,I20)</f>
        <v>81</v>
      </c>
      <c r="K20" s="14">
        <v>13</v>
      </c>
      <c r="L20" s="15" t="str">
        <f>K20&amp;COUNTIF(K$4:K20,K20)</f>
        <v>131</v>
      </c>
      <c r="N20" s="20" t="s">
        <v>54</v>
      </c>
      <c r="O20" s="21"/>
      <c r="P20" s="21"/>
      <c r="Q20" s="21"/>
      <c r="R20" s="21"/>
      <c r="S20" s="21"/>
      <c r="T20" s="21"/>
      <c r="U20" s="22"/>
    </row>
    <row r="21" spans="2:21" ht="20.7" customHeight="1" thickBot="1" x14ac:dyDescent="0.35">
      <c r="B21" s="13" t="s">
        <v>15</v>
      </c>
      <c r="C21" s="13" t="s">
        <v>55</v>
      </c>
      <c r="D21" s="13" t="s">
        <v>56</v>
      </c>
      <c r="E21" s="14">
        <v>10</v>
      </c>
      <c r="F21" s="15" t="str">
        <f>E21&amp;COUNTIF(E$4:E21,E21)</f>
        <v>102</v>
      </c>
      <c r="G21" s="14">
        <v>6</v>
      </c>
      <c r="H21" s="15" t="str">
        <f>G21&amp;COUNTIF(G$4:G21,G21)</f>
        <v>61</v>
      </c>
      <c r="I21" s="14">
        <v>14</v>
      </c>
      <c r="J21" s="15" t="str">
        <f>I21&amp;COUNTIF(I$4:I21,I21)</f>
        <v>142</v>
      </c>
      <c r="K21" s="14">
        <v>11</v>
      </c>
      <c r="L21" s="15" t="str">
        <f>K21&amp;COUNTIF(K$4:K21,K21)</f>
        <v>112</v>
      </c>
      <c r="N21" s="28" t="str">
        <f ca="1">INDEX($C:$C,MATCH(O16,F:F,0),1)</f>
        <v>Hèresse</v>
      </c>
      <c r="O21" s="29"/>
      <c r="P21" s="28" t="str">
        <f ca="1">INDEX($C:$C,MATCH(Q16,H:H,0),1)</f>
        <v>Jet</v>
      </c>
      <c r="Q21" s="29"/>
      <c r="R21" s="28" t="str">
        <f ca="1">INDEX($C:$C,MATCH(S16,J:J,0),1)</f>
        <v>Braltar</v>
      </c>
      <c r="S21" s="29"/>
      <c r="T21" s="30" t="str">
        <f ca="1">INDEX($C:$C,MATCH(U16,L:L,0),1)</f>
        <v>Sansasse</v>
      </c>
      <c r="U21" s="31"/>
    </row>
    <row r="22" spans="2:21" ht="20.7" customHeight="1" thickBot="1" x14ac:dyDescent="0.35">
      <c r="N22" s="23" t="str">
        <f t="shared" ref="N22:N23" ca="1" si="8">INDEX($C:$C,MATCH(O17,F:F,0),1)</f>
        <v>Jet</v>
      </c>
      <c r="O22" s="24"/>
      <c r="P22" s="23" t="str">
        <f t="shared" ref="P22:P23" ca="1" si="9">INDEX($C:$C,MATCH(Q17,H:H,0),1)</f>
        <v>Gature</v>
      </c>
      <c r="Q22" s="24"/>
      <c r="R22" s="23" t="str">
        <f t="shared" ref="R22:R23" ca="1" si="10">INDEX($C:$C,MATCH(S17,J:J,0),1)</f>
        <v>Gature</v>
      </c>
      <c r="S22" s="24"/>
      <c r="T22" s="26" t="str">
        <f t="shared" ref="T22:T23" ca="1" si="11">INDEX($C:$C,MATCH(U17,L:L,0),1)</f>
        <v>Lile</v>
      </c>
      <c r="U22" s="27"/>
    </row>
    <row r="23" spans="2:21" ht="20.7" customHeight="1" thickBot="1" x14ac:dyDescent="0.35">
      <c r="N23" s="23" t="str">
        <f t="shared" ca="1" si="8"/>
        <v>Honnête</v>
      </c>
      <c r="O23" s="24"/>
      <c r="P23" s="23" t="str">
        <f t="shared" ca="1" si="9"/>
        <v>MontéCarlo</v>
      </c>
      <c r="Q23" s="24"/>
      <c r="R23" s="23" t="str">
        <f t="shared" ca="1" si="10"/>
        <v>Honnête</v>
      </c>
      <c r="S23" s="24"/>
      <c r="T23" s="26" t="str">
        <f t="shared" ca="1" si="11"/>
        <v>Solo</v>
      </c>
      <c r="U23" s="27"/>
    </row>
  </sheetData>
  <sheetProtection sheet="1" formatCells="0"/>
  <mergeCells count="32">
    <mergeCell ref="N23:O23"/>
    <mergeCell ref="P23:Q23"/>
    <mergeCell ref="R23:S23"/>
    <mergeCell ref="T23:U23"/>
    <mergeCell ref="N21:O21"/>
    <mergeCell ref="P21:Q21"/>
    <mergeCell ref="R21:S21"/>
    <mergeCell ref="T21:U21"/>
    <mergeCell ref="N22:O22"/>
    <mergeCell ref="P22:Q22"/>
    <mergeCell ref="R22:S22"/>
    <mergeCell ref="T22:U22"/>
    <mergeCell ref="N13:O13"/>
    <mergeCell ref="P13:Q13"/>
    <mergeCell ref="R13:S13"/>
    <mergeCell ref="T13:U13"/>
    <mergeCell ref="N15:U15"/>
    <mergeCell ref="N20:U20"/>
    <mergeCell ref="N11:O11"/>
    <mergeCell ref="P11:Q11"/>
    <mergeCell ref="R11:S11"/>
    <mergeCell ref="T11:U11"/>
    <mergeCell ref="N12:O12"/>
    <mergeCell ref="P12:Q12"/>
    <mergeCell ref="R12:S12"/>
    <mergeCell ref="T12:U12"/>
    <mergeCell ref="B1:C1"/>
    <mergeCell ref="E1:J1"/>
    <mergeCell ref="K1:Q1"/>
    <mergeCell ref="R1:U1"/>
    <mergeCell ref="N5:U5"/>
    <mergeCell ref="N10:U10"/>
  </mergeCells>
  <hyperlinks>
    <hyperlink ref="B1" r:id="rId1" display="Bonache.fr" xr:uid="{8D70DA35-B0CE-46B6-9FCE-243A1C26EEF5}"/>
    <hyperlink ref="E1" r:id="rId2" xr:uid="{0081D16F-5C1D-4EC6-B41B-BC9BAD52E4D5}"/>
    <hyperlink ref="K1" r:id="rId3" xr:uid="{15346FDB-AEAF-4EA9-A0D2-D433AC0DA2BF}"/>
    <hyperlink ref="R1" r:id="rId4" xr:uid="{818B8A5A-592A-4B3D-A748-C1425CB8879E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</vt:i4>
      </vt:variant>
    </vt:vector>
  </HeadingPairs>
  <TitlesOfParts>
    <vt:vector size="16" baseType="lpstr">
      <vt:lpstr>articles</vt:lpstr>
      <vt:lpstr>facturation</vt:lpstr>
      <vt:lpstr>Catalogue</vt:lpstr>
      <vt:lpstr>Facture</vt:lpstr>
      <vt:lpstr>Laureats</vt:lpstr>
      <vt:lpstr>_R1</vt:lpstr>
      <vt:lpstr>_R2</vt:lpstr>
      <vt:lpstr>_R3</vt:lpstr>
      <vt:lpstr>_R4</vt:lpstr>
      <vt:lpstr>Civilité</vt:lpstr>
      <vt:lpstr>Français</vt:lpstr>
      <vt:lpstr>Langue1</vt:lpstr>
      <vt:lpstr>Math</vt:lpstr>
      <vt:lpstr>Nom</vt:lpstr>
      <vt:lpstr>Prénom</vt:lpstr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2022-02-08T13:32:40Z</dcterms:modified>
</cp:coreProperties>
</file>