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3-n-barre-defilement-personnalisee\sources\"/>
    </mc:Choice>
  </mc:AlternateContent>
  <xr:revisionPtr revIDLastSave="0" documentId="13_ncr:1_{E78857DD-69C5-496A-823A-2DB45661475E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Progres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2" i="2" l="1"/>
  <c r="H13" i="2"/>
  <c r="H14" i="2"/>
  <c r="H15" i="2"/>
  <c r="H16" i="2"/>
  <c r="H17" i="2"/>
  <c r="H18" i="2"/>
  <c r="H19" i="2"/>
  <c r="H20" i="2"/>
  <c r="H21" i="2"/>
  <c r="H11" i="2"/>
  <c r="G13" i="2"/>
  <c r="G14" i="2"/>
  <c r="G15" i="2"/>
  <c r="G16" i="2"/>
  <c r="G17" i="2"/>
  <c r="G18" i="2"/>
  <c r="G19" i="2"/>
  <c r="G20" i="2"/>
  <c r="G21" i="2"/>
  <c r="G12" i="2"/>
  <c r="G30" i="2" l="1"/>
  <c r="G31" i="2"/>
  <c r="G29" i="2"/>
  <c r="F30" i="2"/>
  <c r="F31" i="2"/>
  <c r="F29" i="2"/>
  <c r="E30" i="2"/>
  <c r="E31" i="2"/>
  <c r="E29" i="2"/>
  <c r="I18" i="2"/>
  <c r="I19" i="2"/>
  <c r="I11" i="2"/>
  <c r="F11" i="2"/>
  <c r="E26" i="2"/>
  <c r="E25" i="2"/>
  <c r="E24" i="2"/>
  <c r="E22" i="2"/>
  <c r="D22" i="2"/>
  <c r="I21" i="2"/>
  <c r="F21" i="2"/>
  <c r="I20" i="2"/>
  <c r="F20" i="2"/>
  <c r="F19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F22" i="2" l="1"/>
  <c r="I22" i="2"/>
</calcChain>
</file>

<file path=xl/sharedStrings.xml><?xml version="1.0" encoding="utf-8"?>
<sst xmlns="http://schemas.openxmlformats.org/spreadsheetml/2006/main" count="47" uniqueCount="36">
  <si>
    <t>Bonbache.fr/Excel</t>
  </si>
  <si>
    <t>Bonbache.fr/ExcelVBA</t>
  </si>
  <si>
    <t>Livres Excel</t>
  </si>
  <si>
    <t>Bonbache.fr</t>
  </si>
  <si>
    <t>RECOMPENSES</t>
  </si>
  <si>
    <t>Dîner estaurant</t>
  </si>
  <si>
    <t>Télévision EP</t>
  </si>
  <si>
    <t>Voyage Offert</t>
  </si>
  <si>
    <t>NOM</t>
  </si>
  <si>
    <t>SECTEUR</t>
  </si>
  <si>
    <t>CHIFFRE D'AFFAIRE</t>
  </si>
  <si>
    <t>C.A. MOYEN</t>
  </si>
  <si>
    <t>RECOMPENSE</t>
  </si>
  <si>
    <t>Mudat Albert</t>
  </si>
  <si>
    <t>DROME</t>
  </si>
  <si>
    <t>Hochon Paul</t>
  </si>
  <si>
    <t>ISERE</t>
  </si>
  <si>
    <t>Audine Anne</t>
  </si>
  <si>
    <t>Gathor Nathalie</t>
  </si>
  <si>
    <t>ARDECHE</t>
  </si>
  <si>
    <t>Darmes Jean</t>
  </si>
  <si>
    <t>Tamer Anick</t>
  </si>
  <si>
    <t>Chandesse Irène</t>
  </si>
  <si>
    <t>Cacelane Etienne</t>
  </si>
  <si>
    <t>Transen Jean</t>
  </si>
  <si>
    <t>Rouana Marie</t>
  </si>
  <si>
    <t>Sabach Anne</t>
  </si>
  <si>
    <t>MOYENNE C.A.</t>
  </si>
  <si>
    <t>C.A. MINIMUM</t>
  </si>
  <si>
    <t>C.A. MAXIMUM</t>
  </si>
  <si>
    <t>C.A.</t>
  </si>
  <si>
    <t>Nombre</t>
  </si>
  <si>
    <t>Moyenne</t>
  </si>
  <si>
    <t>NB. COMMANDES</t>
  </si>
  <si>
    <t>PRIME</t>
  </si>
  <si>
    <t>MONTANT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</si>
</sst>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8" fillId="4" borderId="0" xfId="0" applyFont="1" applyFill="1" applyProtection="1">
      <protection locked="0"/>
    </xf>
    <xf numFmtId="44" fontId="9" fillId="4" borderId="4" xfId="3" applyFont="1" applyFill="1" applyBorder="1" applyAlignment="1" applyProtection="1">
      <alignment horizontal="center" vertical="center"/>
      <protection locked="0"/>
    </xf>
    <xf numFmtId="9" fontId="9" fillId="4" borderId="4" xfId="4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right" vertical="center" indent="1"/>
      <protection locked="0"/>
    </xf>
    <xf numFmtId="164" fontId="7" fillId="6" borderId="8" xfId="0" applyNumberFormat="1" applyFont="1" applyFill="1" applyBorder="1" applyAlignment="1" applyProtection="1">
      <alignment horizontal="right" vertical="center" indent="1"/>
      <protection locked="0"/>
    </xf>
    <xf numFmtId="0" fontId="7" fillId="6" borderId="8" xfId="0" applyFont="1" applyFill="1" applyBorder="1" applyAlignment="1" applyProtection="1">
      <alignment horizontal="right" vertical="center" indent="1"/>
      <protection locked="0"/>
    </xf>
    <xf numFmtId="164" fontId="7" fillId="6" borderId="8" xfId="3" applyNumberFormat="1" applyFont="1" applyFill="1" applyBorder="1" applyAlignment="1" applyProtection="1">
      <alignment horizontal="right" vertical="center" indent="1"/>
      <protection locked="0"/>
    </xf>
    <xf numFmtId="44" fontId="7" fillId="6" borderId="8" xfId="3" applyFont="1" applyFill="1" applyBorder="1" applyAlignment="1" applyProtection="1">
      <alignment horizontal="right" vertical="center" indent="1"/>
      <protection locked="0"/>
    </xf>
    <xf numFmtId="0" fontId="6" fillId="6" borderId="8" xfId="0" applyFont="1" applyFill="1" applyBorder="1" applyAlignment="1" applyProtection="1">
      <alignment horizontal="left" vertical="center" indent="1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164" fontId="15" fillId="6" borderId="8" xfId="3" applyNumberFormat="1" applyFont="1" applyFill="1" applyBorder="1" applyAlignment="1" applyProtection="1">
      <alignment horizontal="right" vertical="center" indent="1"/>
      <protection locked="0"/>
    </xf>
    <xf numFmtId="164" fontId="6" fillId="6" borderId="8" xfId="3" applyNumberFormat="1" applyFont="1" applyFill="1" applyBorder="1" applyAlignment="1" applyProtection="1">
      <alignment horizontal="right" vertical="center" indent="1"/>
      <protection locked="0"/>
    </xf>
    <xf numFmtId="9" fontId="6" fillId="6" borderId="8" xfId="4" applyFont="1" applyFill="1" applyBorder="1" applyAlignment="1" applyProtection="1">
      <alignment horizontal="right" vertical="center" indent="1"/>
      <protection locked="0"/>
    </xf>
    <xf numFmtId="44" fontId="15" fillId="6" borderId="8" xfId="3" applyFont="1" applyFill="1" applyBorder="1" applyAlignment="1" applyProtection="1">
      <alignment horizontal="right" vertical="center" indent="1"/>
      <protection locked="0"/>
    </xf>
    <xf numFmtId="0" fontId="6" fillId="6" borderId="8" xfId="0" applyFont="1" applyFill="1" applyBorder="1" applyAlignment="1" applyProtection="1">
      <alignment horizont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164" fontId="16" fillId="6" borderId="8" xfId="3" applyNumberFormat="1" applyFont="1" applyFill="1" applyBorder="1" applyAlignment="1" applyProtection="1">
      <alignment horizontal="right" vertical="center" indent="1"/>
      <protection locked="0"/>
    </xf>
    <xf numFmtId="164" fontId="14" fillId="6" borderId="8" xfId="3" applyNumberFormat="1" applyFont="1" applyFill="1" applyBorder="1" applyAlignment="1" applyProtection="1">
      <alignment horizontal="right" vertical="center" indent="1"/>
      <protection locked="0"/>
    </xf>
    <xf numFmtId="0" fontId="14" fillId="6" borderId="8" xfId="0" applyFont="1" applyFill="1" applyBorder="1" applyAlignment="1" applyProtection="1">
      <alignment horizontal="right" vertical="center" indent="1"/>
      <protection locked="0"/>
    </xf>
    <xf numFmtId="9" fontId="6" fillId="6" borderId="8" xfId="0" applyNumberFormat="1" applyFont="1" applyFill="1" applyBorder="1" applyAlignment="1" applyProtection="1">
      <alignment horizontal="right" vertical="center" indent="1"/>
      <protection locked="0"/>
    </xf>
    <xf numFmtId="8" fontId="16" fillId="6" borderId="8" xfId="0" applyNumberFormat="1" applyFont="1" applyFill="1" applyBorder="1" applyAlignment="1" applyProtection="1">
      <alignment horizontal="right" vertical="center" indent="1"/>
      <protection locked="0"/>
    </xf>
    <xf numFmtId="0" fontId="11" fillId="5" borderId="9" xfId="0" applyFont="1" applyFill="1" applyBorder="1" applyAlignment="1" applyProtection="1">
      <alignment horizontal="left" vertical="center" wrapText="1" indent="1"/>
      <protection locked="0"/>
    </xf>
    <xf numFmtId="0" fontId="11" fillId="5" borderId="10" xfId="0" applyFont="1" applyFill="1" applyBorder="1" applyAlignment="1" applyProtection="1">
      <alignment horizontal="left" vertical="center" wrapText="1" inden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 wrapText="1" indent="1"/>
      <protection locked="0"/>
    </xf>
    <xf numFmtId="0" fontId="11" fillId="5" borderId="11" xfId="0" applyFont="1" applyFill="1" applyBorder="1" applyAlignment="1" applyProtection="1">
      <alignment horizontal="right" vertical="center" wrapText="1" indent="1"/>
      <protection locked="0"/>
    </xf>
    <xf numFmtId="0" fontId="13" fillId="6" borderId="8" xfId="0" applyFont="1" applyFill="1" applyBorder="1" applyAlignment="1" applyProtection="1">
      <alignment horizontal="right" vertical="center" indent="1"/>
      <protection locked="0"/>
    </xf>
    <xf numFmtId="0" fontId="0" fillId="2" borderId="0" xfId="0" applyFont="1" applyFill="1" applyAlignment="1" applyProtection="1">
      <alignment horizontal="left" indent="1"/>
      <protection locked="0"/>
    </xf>
    <xf numFmtId="0" fontId="17" fillId="7" borderId="12" xfId="0" applyFont="1" applyFill="1" applyBorder="1" applyAlignment="1" applyProtection="1">
      <alignment horizontal="left" vertical="center" indent="1"/>
      <protection locked="0"/>
    </xf>
    <xf numFmtId="0" fontId="17" fillId="7" borderId="13" xfId="0" applyFont="1" applyFill="1" applyBorder="1" applyAlignment="1" applyProtection="1">
      <alignment horizontal="left" vertical="center" indent="1"/>
      <protection locked="0"/>
    </xf>
    <xf numFmtId="0" fontId="17" fillId="7" borderId="13" xfId="0" applyFont="1" applyFill="1" applyBorder="1" applyAlignment="1" applyProtection="1">
      <alignment horizontal="center" vertical="center"/>
      <protection locked="0"/>
    </xf>
    <xf numFmtId="164" fontId="17" fillId="7" borderId="13" xfId="3" applyNumberFormat="1" applyFont="1" applyFill="1" applyBorder="1" applyAlignment="1" applyProtection="1">
      <alignment horizontal="right" vertical="center" indent="1"/>
      <protection locked="0"/>
    </xf>
    <xf numFmtId="0" fontId="17" fillId="7" borderId="13" xfId="0" applyFont="1" applyFill="1" applyBorder="1" applyAlignment="1" applyProtection="1">
      <alignment horizontal="right" vertical="center" indent="1"/>
      <protection locked="0"/>
    </xf>
    <xf numFmtId="9" fontId="17" fillId="7" borderId="13" xfId="4" applyFont="1" applyFill="1" applyBorder="1" applyAlignment="1" applyProtection="1">
      <alignment horizontal="right" vertical="center" indent="1"/>
      <protection locked="0"/>
    </xf>
    <xf numFmtId="44" fontId="17" fillId="7" borderId="14" xfId="3" applyFont="1" applyFill="1" applyBorder="1" applyAlignment="1" applyProtection="1">
      <alignment horizontal="right" vertical="center" indent="1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</cellXfs>
  <cellStyles count="5">
    <cellStyle name="Lien hypertexte" xfId="1" builtinId="8"/>
    <cellStyle name="Monétaire" xfId="3" builtinId="4"/>
    <cellStyle name="Normal" xfId="0" builtinId="0"/>
    <cellStyle name="Normal 2" xfId="2" xr:uid="{27212162-E754-4CC2-9611-1FB7C41F6392}"/>
    <cellStyle name="Pourcentage" xfId="4" builtinId="5"/>
  </cellStyles>
  <dxfs count="2"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31"/>
  <sheetViews>
    <sheetView tabSelected="1" workbookViewId="0">
      <selection activeCell="K15" sqref="K15"/>
    </sheetView>
  </sheetViews>
  <sheetFormatPr baseColWidth="10" defaultRowHeight="20.7" customHeight="1" x14ac:dyDescent="0.55000000000000004"/>
  <cols>
    <col min="1" max="1" width="10.9453125" style="1"/>
    <col min="2" max="2" width="18.47265625" style="1" customWidth="1"/>
    <col min="3" max="3" width="11.3671875" style="1" customWidth="1"/>
    <col min="4" max="4" width="16.15625" style="1" customWidth="1"/>
    <col min="5" max="5" width="17.7890625" style="1" customWidth="1"/>
    <col min="6" max="6" width="14.5234375" style="1" customWidth="1"/>
    <col min="7" max="7" width="19.47265625" style="1" customWidth="1"/>
    <col min="8" max="8" width="12.20703125" style="1" customWidth="1"/>
    <col min="9" max="9" width="16.7890625" style="1" customWidth="1"/>
    <col min="10" max="12" width="15.26171875" style="1" customWidth="1"/>
    <col min="13" max="16384" width="10.9453125" style="1"/>
  </cols>
  <sheetData>
    <row r="1" spans="1:12" ht="32.700000000000003" customHeight="1" thickBot="1" x14ac:dyDescent="0.6">
      <c r="B1" s="41" t="s">
        <v>3</v>
      </c>
      <c r="C1" s="42"/>
      <c r="D1" s="40" t="s">
        <v>0</v>
      </c>
      <c r="E1" s="40"/>
      <c r="F1" s="40" t="s">
        <v>1</v>
      </c>
      <c r="G1" s="40"/>
      <c r="H1" s="3"/>
      <c r="I1" s="4" t="s">
        <v>2</v>
      </c>
      <c r="K1" s="2"/>
      <c r="L1" s="2"/>
    </row>
    <row r="2" spans="1:12" ht="20.7" customHeight="1" thickBot="1" x14ac:dyDescent="0.6"/>
    <row r="3" spans="1:12" ht="27.6" customHeight="1" thickBot="1" x14ac:dyDescent="0.6">
      <c r="B3" s="44" t="s">
        <v>4</v>
      </c>
      <c r="C3" s="45"/>
      <c r="D3" s="45"/>
      <c r="E3" s="46"/>
    </row>
    <row r="4" spans="1:12" ht="20.7" customHeight="1" thickBot="1" x14ac:dyDescent="0.6">
      <c r="B4" s="43" t="s">
        <v>5</v>
      </c>
      <c r="C4" s="43"/>
      <c r="D4" s="6">
        <v>5000</v>
      </c>
      <c r="E4" s="7">
        <v>0</v>
      </c>
    </row>
    <row r="5" spans="1:12" ht="20.7" customHeight="1" thickBot="1" x14ac:dyDescent="0.6">
      <c r="B5" s="43" t="s">
        <v>6</v>
      </c>
      <c r="C5" s="43"/>
      <c r="D5" s="6">
        <v>50000</v>
      </c>
      <c r="E5" s="7">
        <v>0.05</v>
      </c>
    </row>
    <row r="6" spans="1:12" ht="20.7" customHeight="1" thickBot="1" x14ac:dyDescent="0.6">
      <c r="B6" s="43" t="s">
        <v>7</v>
      </c>
      <c r="C6" s="43"/>
      <c r="D6" s="6">
        <v>100000</v>
      </c>
      <c r="E6" s="7">
        <v>0.1</v>
      </c>
    </row>
    <row r="7" spans="1:12" ht="20.7" customHeight="1" thickBot="1" x14ac:dyDescent="0.6"/>
    <row r="8" spans="1:12" ht="30" customHeight="1" thickTop="1" thickBot="1" x14ac:dyDescent="0.6">
      <c r="B8" s="33"/>
      <c r="C8" s="34"/>
      <c r="D8" s="35"/>
      <c r="E8" s="36"/>
      <c r="F8" s="36"/>
      <c r="G8" s="37"/>
      <c r="H8" s="38"/>
      <c r="I8" s="39"/>
    </row>
    <row r="9" spans="1:12" ht="20.7" customHeight="1" thickTop="1" thickBot="1" x14ac:dyDescent="0.6"/>
    <row r="10" spans="1:12" ht="36.299999999999997" customHeight="1" thickBot="1" x14ac:dyDescent="0.6">
      <c r="B10" s="26" t="s">
        <v>8</v>
      </c>
      <c r="C10" s="27" t="s">
        <v>9</v>
      </c>
      <c r="D10" s="28" t="s">
        <v>33</v>
      </c>
      <c r="E10" s="29" t="s">
        <v>10</v>
      </c>
      <c r="F10" s="29" t="s">
        <v>11</v>
      </c>
      <c r="G10" s="29" t="s">
        <v>12</v>
      </c>
      <c r="H10" s="29" t="s">
        <v>34</v>
      </c>
      <c r="I10" s="30" t="s">
        <v>35</v>
      </c>
    </row>
    <row r="11" spans="1:12" ht="20.7" customHeight="1" thickBot="1" x14ac:dyDescent="0.6">
      <c r="A11" s="32"/>
      <c r="B11" s="13" t="s">
        <v>13</v>
      </c>
      <c r="C11" s="13" t="s">
        <v>14</v>
      </c>
      <c r="D11" s="14">
        <v>15</v>
      </c>
      <c r="E11" s="15">
        <v>145000</v>
      </c>
      <c r="F11" s="16">
        <f>E11/D11</f>
        <v>9666.6666666666661</v>
      </c>
      <c r="G11" s="8" t="str">
        <f>IF(E11&gt;$D$6,$B$6,IF(E11&gt;$D$5,$B$5,IF(E11&gt;$D$4,$B$4,"")))</f>
        <v>Voyage Offert</v>
      </c>
      <c r="H11" s="17">
        <f>IF(E11&gt;$D$6,$E$6,IF(E11&gt;$D$5,$E$5,IF(E11&gt;$D$4,$E$4,0)))</f>
        <v>0.1</v>
      </c>
      <c r="I11" s="18">
        <f t="shared" ref="I11:I21" si="0">E11*H11</f>
        <v>14500</v>
      </c>
    </row>
    <row r="12" spans="1:12" ht="20.7" customHeight="1" thickBot="1" x14ac:dyDescent="0.6">
      <c r="B12" s="13" t="s">
        <v>15</v>
      </c>
      <c r="C12" s="13" t="s">
        <v>16</v>
      </c>
      <c r="D12" s="14">
        <v>7</v>
      </c>
      <c r="E12" s="15">
        <v>58000</v>
      </c>
      <c r="F12" s="16">
        <f t="shared" ref="F12:F21" si="1">E12/D12</f>
        <v>8285.7142857142862</v>
      </c>
      <c r="G12" s="8" t="str">
        <f>IF(E12&gt;$D$6,$B$6,IF(E12&gt;$D$5,$B$5,IF(E12&gt;$D$4,$B$4,"")))</f>
        <v>Télévision EP</v>
      </c>
      <c r="H12" s="17">
        <f t="shared" ref="H12:H21" si="2">IF(E12&gt;$D$6,$E$6,IF(E12&gt;$D$5,$E$5,IF(E12&gt;$D$4,$E$4,0)))</f>
        <v>0.05</v>
      </c>
      <c r="I12" s="18">
        <f t="shared" si="0"/>
        <v>2900</v>
      </c>
    </row>
    <row r="13" spans="1:12" ht="20.7" customHeight="1" thickBot="1" x14ac:dyDescent="0.6">
      <c r="B13" s="13" t="s">
        <v>17</v>
      </c>
      <c r="C13" s="13" t="s">
        <v>16</v>
      </c>
      <c r="D13" s="14">
        <v>18</v>
      </c>
      <c r="E13" s="15">
        <v>126000</v>
      </c>
      <c r="F13" s="16">
        <f t="shared" si="1"/>
        <v>7000</v>
      </c>
      <c r="G13" s="8" t="str">
        <f t="shared" ref="G13:G21" si="3">IF(E13&gt;$D$6,$B$6,IF(E13&gt;$D$5,$B$5,IF(E13&gt;$D$4,$B$4,"")))</f>
        <v>Voyage Offert</v>
      </c>
      <c r="H13" s="17">
        <f t="shared" si="2"/>
        <v>0.1</v>
      </c>
      <c r="I13" s="18">
        <f t="shared" si="0"/>
        <v>12600</v>
      </c>
    </row>
    <row r="14" spans="1:12" ht="20.7" customHeight="1" thickBot="1" x14ac:dyDescent="0.6">
      <c r="B14" s="13" t="s">
        <v>18</v>
      </c>
      <c r="C14" s="13" t="s">
        <v>19</v>
      </c>
      <c r="D14" s="14">
        <v>16</v>
      </c>
      <c r="E14" s="15">
        <v>32000</v>
      </c>
      <c r="F14" s="16">
        <f t="shared" si="1"/>
        <v>2000</v>
      </c>
      <c r="G14" s="8" t="str">
        <f t="shared" si="3"/>
        <v>Dîner estaurant</v>
      </c>
      <c r="H14" s="17">
        <f t="shared" si="2"/>
        <v>0</v>
      </c>
      <c r="I14" s="18">
        <f t="shared" si="0"/>
        <v>0</v>
      </c>
    </row>
    <row r="15" spans="1:12" ht="20.7" customHeight="1" thickBot="1" x14ac:dyDescent="0.6">
      <c r="B15" s="13" t="s">
        <v>20</v>
      </c>
      <c r="C15" s="13" t="s">
        <v>14</v>
      </c>
      <c r="D15" s="14">
        <v>22</v>
      </c>
      <c r="E15" s="15">
        <v>88000</v>
      </c>
      <c r="F15" s="16">
        <f t="shared" si="1"/>
        <v>4000</v>
      </c>
      <c r="G15" s="8" t="str">
        <f t="shared" si="3"/>
        <v>Télévision EP</v>
      </c>
      <c r="H15" s="17">
        <f t="shared" si="2"/>
        <v>0.05</v>
      </c>
      <c r="I15" s="18">
        <f t="shared" si="0"/>
        <v>4400</v>
      </c>
    </row>
    <row r="16" spans="1:12" ht="20.7" customHeight="1" thickBot="1" x14ac:dyDescent="0.6">
      <c r="B16" s="13" t="s">
        <v>21</v>
      </c>
      <c r="C16" s="13" t="s">
        <v>14</v>
      </c>
      <c r="D16" s="14">
        <v>19</v>
      </c>
      <c r="E16" s="15">
        <v>99000</v>
      </c>
      <c r="F16" s="16">
        <f t="shared" si="1"/>
        <v>5210.5263157894733</v>
      </c>
      <c r="G16" s="8" t="str">
        <f t="shared" si="3"/>
        <v>Télévision EP</v>
      </c>
      <c r="H16" s="17">
        <f t="shared" si="2"/>
        <v>0.05</v>
      </c>
      <c r="I16" s="18">
        <f t="shared" si="0"/>
        <v>4950</v>
      </c>
    </row>
    <row r="17" spans="2:9" ht="20.7" customHeight="1" thickBot="1" x14ac:dyDescent="0.6">
      <c r="B17" s="13" t="s">
        <v>22</v>
      </c>
      <c r="C17" s="13" t="s">
        <v>16</v>
      </c>
      <c r="D17" s="14">
        <v>13</v>
      </c>
      <c r="E17" s="15">
        <v>93000</v>
      </c>
      <c r="F17" s="16">
        <f t="shared" si="1"/>
        <v>7153.8461538461543</v>
      </c>
      <c r="G17" s="8" t="str">
        <f t="shared" si="3"/>
        <v>Télévision EP</v>
      </c>
      <c r="H17" s="17">
        <f t="shared" si="2"/>
        <v>0.05</v>
      </c>
      <c r="I17" s="18">
        <f t="shared" si="0"/>
        <v>4650</v>
      </c>
    </row>
    <row r="18" spans="2:9" ht="20.7" customHeight="1" thickBot="1" x14ac:dyDescent="0.6">
      <c r="B18" s="13" t="s">
        <v>23</v>
      </c>
      <c r="C18" s="13" t="s">
        <v>16</v>
      </c>
      <c r="D18" s="14">
        <v>46</v>
      </c>
      <c r="E18" s="15">
        <v>102000</v>
      </c>
      <c r="F18" s="16">
        <f t="shared" si="1"/>
        <v>2217.391304347826</v>
      </c>
      <c r="G18" s="8" t="str">
        <f t="shared" si="3"/>
        <v>Voyage Offert</v>
      </c>
      <c r="H18" s="17">
        <f t="shared" si="2"/>
        <v>0.1</v>
      </c>
      <c r="I18" s="18">
        <f t="shared" si="0"/>
        <v>10200</v>
      </c>
    </row>
    <row r="19" spans="2:9" ht="20.7" customHeight="1" thickBot="1" x14ac:dyDescent="0.6">
      <c r="B19" s="13" t="s">
        <v>24</v>
      </c>
      <c r="C19" s="13" t="s">
        <v>14</v>
      </c>
      <c r="D19" s="14">
        <v>10</v>
      </c>
      <c r="E19" s="15">
        <v>60000</v>
      </c>
      <c r="F19" s="16">
        <f t="shared" si="1"/>
        <v>6000</v>
      </c>
      <c r="G19" s="8" t="str">
        <f t="shared" si="3"/>
        <v>Télévision EP</v>
      </c>
      <c r="H19" s="17">
        <f t="shared" si="2"/>
        <v>0.05</v>
      </c>
      <c r="I19" s="18">
        <f t="shared" si="0"/>
        <v>3000</v>
      </c>
    </row>
    <row r="20" spans="2:9" ht="20.7" customHeight="1" thickBot="1" x14ac:dyDescent="0.6">
      <c r="B20" s="13" t="s">
        <v>25</v>
      </c>
      <c r="C20" s="13" t="s">
        <v>14</v>
      </c>
      <c r="D20" s="14">
        <v>10</v>
      </c>
      <c r="E20" s="15">
        <v>85000</v>
      </c>
      <c r="F20" s="16">
        <f t="shared" si="1"/>
        <v>8500</v>
      </c>
      <c r="G20" s="8" t="str">
        <f t="shared" si="3"/>
        <v>Télévision EP</v>
      </c>
      <c r="H20" s="17">
        <f t="shared" si="2"/>
        <v>0.05</v>
      </c>
      <c r="I20" s="18">
        <f t="shared" si="0"/>
        <v>4250</v>
      </c>
    </row>
    <row r="21" spans="2:9" ht="20.7" customHeight="1" thickBot="1" x14ac:dyDescent="0.6">
      <c r="B21" s="13" t="s">
        <v>26</v>
      </c>
      <c r="C21" s="13" t="s">
        <v>19</v>
      </c>
      <c r="D21" s="14">
        <v>32</v>
      </c>
      <c r="E21" s="15">
        <v>51500</v>
      </c>
      <c r="F21" s="16">
        <f t="shared" si="1"/>
        <v>1609.375</v>
      </c>
      <c r="G21" s="8" t="str">
        <f t="shared" si="3"/>
        <v>Télévision EP</v>
      </c>
      <c r="H21" s="17">
        <f t="shared" si="2"/>
        <v>0.05</v>
      </c>
      <c r="I21" s="18">
        <f t="shared" si="0"/>
        <v>2575</v>
      </c>
    </row>
    <row r="22" spans="2:9" ht="20.7" customHeight="1" thickBot="1" x14ac:dyDescent="0.6">
      <c r="B22" s="19"/>
      <c r="C22" s="19"/>
      <c r="D22" s="20">
        <f>SUM(D11:D21)</f>
        <v>208</v>
      </c>
      <c r="E22" s="21">
        <f>SUM(E11:E21)</f>
        <v>939500</v>
      </c>
      <c r="F22" s="22">
        <f>SUM(F11:F21)</f>
        <v>61643.519726364408</v>
      </c>
      <c r="G22" s="23"/>
      <c r="H22" s="24"/>
      <c r="I22" s="25">
        <f>SUM(I11:I21)</f>
        <v>64025</v>
      </c>
    </row>
    <row r="23" spans="2:9" ht="20.7" customHeight="1" thickBot="1" x14ac:dyDescent="0.65">
      <c r="B23" s="5"/>
      <c r="C23" s="5"/>
      <c r="D23" s="5"/>
      <c r="E23" s="5"/>
      <c r="F23" s="5"/>
      <c r="G23" s="5"/>
      <c r="H23" s="5"/>
      <c r="I23" s="5"/>
    </row>
    <row r="24" spans="2:9" ht="20.7" customHeight="1" thickBot="1" x14ac:dyDescent="0.65">
      <c r="B24" s="5"/>
      <c r="C24" s="5"/>
      <c r="D24" s="31" t="s">
        <v>27</v>
      </c>
      <c r="E24" s="9">
        <f t="shared" ref="E24" si="4">AVERAGE(E11:E21)</f>
        <v>85409.090909090912</v>
      </c>
      <c r="F24" s="5"/>
      <c r="G24" s="5"/>
      <c r="H24" s="5"/>
      <c r="I24" s="5"/>
    </row>
    <row r="25" spans="2:9" ht="20.7" customHeight="1" thickBot="1" x14ac:dyDescent="0.65">
      <c r="B25" s="5"/>
      <c r="C25" s="5"/>
      <c r="D25" s="31" t="s">
        <v>28</v>
      </c>
      <c r="E25" s="9">
        <f>MIN(E11:E21)</f>
        <v>32000</v>
      </c>
      <c r="F25" s="5"/>
      <c r="G25" s="5"/>
      <c r="H25" s="5"/>
      <c r="I25" s="5"/>
    </row>
    <row r="26" spans="2:9" ht="20.7" customHeight="1" thickBot="1" x14ac:dyDescent="0.65">
      <c r="B26" s="5"/>
      <c r="C26" s="5"/>
      <c r="D26" s="31" t="s">
        <v>29</v>
      </c>
      <c r="E26" s="9">
        <f>MAX(E11:E21)</f>
        <v>145000</v>
      </c>
      <c r="F26" s="5"/>
      <c r="G26" s="5"/>
      <c r="H26" s="5"/>
      <c r="I26" s="5"/>
    </row>
    <row r="27" spans="2:9" ht="20.7" customHeight="1" thickBot="1" x14ac:dyDescent="0.65">
      <c r="B27" s="5"/>
      <c r="C27" s="5"/>
      <c r="D27" s="5"/>
      <c r="E27" s="5"/>
      <c r="F27" s="5"/>
      <c r="G27" s="5"/>
      <c r="H27" s="5"/>
      <c r="I27" s="5"/>
    </row>
    <row r="28" spans="2:9" ht="20.7" customHeight="1" thickBot="1" x14ac:dyDescent="0.65">
      <c r="B28" s="5"/>
      <c r="C28" s="5"/>
      <c r="D28" s="10"/>
      <c r="E28" s="31" t="s">
        <v>30</v>
      </c>
      <c r="F28" s="31" t="s">
        <v>31</v>
      </c>
      <c r="G28" s="31" t="s">
        <v>32</v>
      </c>
      <c r="H28" s="5"/>
      <c r="I28" s="5"/>
    </row>
    <row r="29" spans="2:9" ht="20.7" customHeight="1" thickBot="1" x14ac:dyDescent="0.65">
      <c r="B29" s="5"/>
      <c r="C29" s="5"/>
      <c r="D29" s="31" t="s">
        <v>16</v>
      </c>
      <c r="E29" s="11">
        <f>SUMIF($C$11:$C$20,D29,$E$11:$E$20)</f>
        <v>379000</v>
      </c>
      <c r="F29" s="10">
        <f>SUMIF($C$11:$C$20,D29,$D$11:$D$20)</f>
        <v>84</v>
      </c>
      <c r="G29" s="12">
        <f>AVERAGEIF($C$11:$C$20,D29,$E$11:$E$20)</f>
        <v>94750</v>
      </c>
      <c r="H29" s="5"/>
      <c r="I29" s="5"/>
    </row>
    <row r="30" spans="2:9" ht="20.7" customHeight="1" thickBot="1" x14ac:dyDescent="0.65">
      <c r="B30" s="5"/>
      <c r="C30" s="5"/>
      <c r="D30" s="31" t="s">
        <v>14</v>
      </c>
      <c r="E30" s="11">
        <f t="shared" ref="E30:E31" si="5">SUMIF($C$11:$C$20,D30,$E$11:$E$20)</f>
        <v>477000</v>
      </c>
      <c r="F30" s="10">
        <f t="shared" ref="F30:F31" si="6">SUMIF($C$11:$C$20,D30,$D$11:$D$20)</f>
        <v>76</v>
      </c>
      <c r="G30" s="12">
        <f t="shared" ref="G30:G31" si="7">AVERAGEIF($C$11:$C$20,D30,$E$11:$E$20)</f>
        <v>95400</v>
      </c>
      <c r="H30" s="5"/>
      <c r="I30" s="5"/>
    </row>
    <row r="31" spans="2:9" ht="20.7" customHeight="1" thickBot="1" x14ac:dyDescent="0.65">
      <c r="B31" s="5"/>
      <c r="C31" s="5"/>
      <c r="D31" s="31" t="s">
        <v>19</v>
      </c>
      <c r="E31" s="11">
        <f t="shared" si="5"/>
        <v>32000</v>
      </c>
      <c r="F31" s="10">
        <f t="shared" si="6"/>
        <v>16</v>
      </c>
      <c r="G31" s="12">
        <f t="shared" si="7"/>
        <v>32000</v>
      </c>
      <c r="H31" s="5"/>
      <c r="I31" s="5"/>
    </row>
  </sheetData>
  <sheetProtection algorithmName="SHA-512" hashValue="Phyj6k5oVVkpQUr6pvuWYEONwEAik4yhwGsT7BcEHc6U0zAqMaHtENx3Gf55tvq1HADkopEJ2Uua1lXysLS36A==" saltValue="rMIvOb6tr6jEDqa1kuvTYQ==" spinCount="100000" sheet="1" formatCells="0"/>
  <mergeCells count="7">
    <mergeCell ref="B6:C6"/>
    <mergeCell ref="B3:E3"/>
    <mergeCell ref="F1:G1"/>
    <mergeCell ref="D1:E1"/>
    <mergeCell ref="B1:C1"/>
    <mergeCell ref="B4:C4"/>
    <mergeCell ref="B5:C5"/>
  </mergeCells>
  <hyperlinks>
    <hyperlink ref="B1" r:id="rId1" display="Bonache.fr" xr:uid="{7A416E30-3CDB-4EFD-9DAD-214AA441459C}"/>
    <hyperlink ref="D1" r:id="rId2" xr:uid="{B4A7315F-8EF6-45A8-9A4D-20C61E9244E1}"/>
    <hyperlink ref="I1" r:id="rId3" xr:uid="{79F57DF5-7FDA-4927-A798-D19B34EDBFB0}"/>
    <hyperlink ref="F1" r:id="rId4" xr:uid="{A294316C-A9DA-4F97-8D82-8C0F14B84F3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2020-11-07T07:14:45Z</dcterms:modified>
</cp:coreProperties>
</file>